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200" windowHeight="669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<sst xmlns="http://schemas.openxmlformats.org/spreadsheetml/2006/main" count="90" uniqueCount="33">
  <si>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</si>
  <si>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</si>
  <si>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</si>
  <si>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</si>
  <si>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</si>
  <si>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</si>
  <si>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</si>
  <si>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</si>
  <si>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</si>
  <si>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</si>
  <si>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</si>
  <si>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</si>
  <si>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</si>
  <si>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</si>
  <si>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</si>
  <si>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</si>
  <si>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</si>
  <si>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</si>
  <si>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</si>
  <si>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</si>
  <si>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</si>
  <si>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</si>
  <si>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</si>
  <si>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</si>
  <si>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</si>
  <si>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</si>
  <si>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</si>
  <si>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</si>
  <si>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</si>
  <si>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Nov 16</t>
  </si>
  <si>
    <t>Jan - Nov 16</t>
  </si>
  <si>
    <t>Nov 17</t>
  </si>
  <si>
    <t>Jan - Nov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</si>
</sst>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7" fontId="3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D37" sqref="D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5" thickBot="1" thickTop="1">
      <c r="A1" s="24" t="s">
        <v>17</v>
      </c>
      <c r="B1" s="59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4.25" thickTop="1">
      <c r="A2" s="57" t="s">
        <v>0</v>
      </c>
      <c r="B2" s="42" t="s">
        <v>19</v>
      </c>
      <c r="C2" s="25" t="s">
        <v>18</v>
      </c>
      <c r="D2" s="26" t="s">
        <v>2</v>
      </c>
      <c r="E2" s="25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4.25" thickBot="1">
      <c r="A3" s="58" t="s">
        <v>4</v>
      </c>
      <c r="B3" s="43" t="s">
        <v>5</v>
      </c>
      <c r="C3" s="9" t="s">
        <v>5</v>
      </c>
      <c r="D3" s="10" t="s">
        <v>6</v>
      </c>
      <c r="E3" s="9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4.25" thickTop="1">
      <c r="A4" s="20" t="s">
        <v>20</v>
      </c>
      <c r="B4" s="5">
        <v>64829.47</v>
      </c>
      <c r="C4" s="5">
        <v>46451.21</v>
      </c>
      <c r="D4" s="6">
        <v>3956.93</v>
      </c>
      <c r="E4" s="5">
        <f>SUM(B4:D4)</f>
        <v>115237.60999999999</v>
      </c>
      <c r="F4" s="46">
        <f>IF(E$18=0,"0.00%",E4/E$18)</f>
        <v>0.015162274735998224</v>
      </c>
      <c r="G4" s="2">
        <v>71864.74</v>
      </c>
      <c r="H4" s="3">
        <v>43014.45</v>
      </c>
      <c r="I4" s="3">
        <v>24427.17</v>
      </c>
      <c r="J4" s="6">
        <f>SUM(G4:I4)</f>
        <v>139306.36</v>
      </c>
      <c r="K4" s="7">
        <f>IF(J$18=0,"0.00%",J4/J$18)</f>
        <v>0.01822828048395994</v>
      </c>
      <c r="L4" s="49">
        <f aca="true" t="shared" si="0" ref="L4:L15">IF((G4+H4)=0,"0.00%",(B4+C4)/(G4+H4)-1)</f>
        <v>-0.03132429816052851</v>
      </c>
      <c r="M4" s="50">
        <f>IF(I4=0,"0.00%",D4/I4-1)</f>
        <v>-0.8380111163102397</v>
      </c>
      <c r="N4" s="51">
        <f>IF(J4=0,"0.00%",E4/J4-1)</f>
        <v>-0.1727756722665067</v>
      </c>
      <c r="O4" s="1"/>
    </row>
    <row r="5" spans="1:15" s="33" customFormat="1" ht="13.5">
      <c r="A5" s="21" t="s">
        <v>21</v>
      </c>
      <c r="B5" s="2">
        <v>2753642.71</v>
      </c>
      <c r="C5" s="2">
        <v>0</v>
      </c>
      <c r="D5" s="3">
        <v>1021904.91</v>
      </c>
      <c r="E5" s="5">
        <f aca="true" t="shared" si="1" ref="E5:E11">SUM(B5:D5)</f>
        <v>3775547.62</v>
      </c>
      <c r="F5" s="46">
        <f aca="true" t="shared" si="2" ref="F5:F17">IF(E$18=0,"0.00%",E5/E$18)</f>
        <v>0.49676394966265125</v>
      </c>
      <c r="G5" s="2">
        <v>2754753.37</v>
      </c>
      <c r="H5" s="3">
        <v>0</v>
      </c>
      <c r="I5" s="3">
        <v>1048692.2</v>
      </c>
      <c r="J5" s="6">
        <f aca="true" t="shared" si="3" ref="J5:J17">SUM(G5:I5)</f>
        <v>3803445.5700000003</v>
      </c>
      <c r="K5" s="7">
        <f aca="true" t="shared" si="4" ref="K5:K17">IF(J$18=0,"0.00%",J5/J$18)</f>
        <v>0.4976820344414635</v>
      </c>
      <c r="L5" s="49">
        <f t="shared" si="0"/>
        <v>-0.000403179468657866</v>
      </c>
      <c r="M5" s="50">
        <f aca="true" t="shared" si="5" ref="M5:M10">IF(I5=0,"0.00%",D5/I5-1)</f>
        <v>-0.025543519824024585</v>
      </c>
      <c r="N5" s="51">
        <f aca="true" t="shared" si="6" ref="N5:N17">IF(J5=0,"0.00%",E5/J5-1)</f>
        <v>-0.007334915009707954</v>
      </c>
      <c r="O5" s="1"/>
    </row>
    <row r="6" spans="1:15" s="33" customFormat="1" ht="13.5">
      <c r="A6" s="21" t="s">
        <v>22</v>
      </c>
      <c r="B6" s="2">
        <v>4945.67</v>
      </c>
      <c r="C6" s="2">
        <v>0</v>
      </c>
      <c r="D6" s="3">
        <v>506706.12</v>
      </c>
      <c r="E6" s="5">
        <f t="shared" si="1"/>
        <v>511651.79</v>
      </c>
      <c r="F6" s="46">
        <f t="shared" si="2"/>
        <v>0.06732007900151062</v>
      </c>
      <c r="G6" s="2">
        <v>3624.23</v>
      </c>
      <c r="H6" s="3">
        <v>0</v>
      </c>
      <c r="I6" s="3">
        <v>479868.63</v>
      </c>
      <c r="J6" s="6">
        <f t="shared" si="3"/>
        <v>483492.86</v>
      </c>
      <c r="K6" s="7">
        <f t="shared" si="4"/>
        <v>0.06326519093652276</v>
      </c>
      <c r="L6" s="49">
        <f t="shared" si="0"/>
        <v>0.36461262116366777</v>
      </c>
      <c r="M6" s="50">
        <f t="shared" si="5"/>
        <v>0.055926743950734936</v>
      </c>
      <c r="N6" s="51">
        <f t="shared" si="6"/>
        <v>0.05824063255039591</v>
      </c>
      <c r="O6" s="1"/>
    </row>
    <row r="7" spans="1:15" s="33" customFormat="1" ht="13.5">
      <c r="A7" s="21" t="s">
        <v>15</v>
      </c>
      <c r="B7" s="2">
        <v>36672.3</v>
      </c>
      <c r="C7" s="2">
        <v>70521.88</v>
      </c>
      <c r="D7" s="3">
        <v>18600.64</v>
      </c>
      <c r="E7" s="5">
        <f t="shared" si="1"/>
        <v>125794.82</v>
      </c>
      <c r="F7" s="46">
        <f t="shared" si="2"/>
        <v>0.01655132921626407</v>
      </c>
      <c r="G7" s="2">
        <v>36962.4</v>
      </c>
      <c r="H7" s="3">
        <v>78052.55</v>
      </c>
      <c r="I7" s="3">
        <v>14478.11</v>
      </c>
      <c r="J7" s="6">
        <f t="shared" si="3"/>
        <v>129493.06000000001</v>
      </c>
      <c r="K7" s="7">
        <f t="shared" si="4"/>
        <v>0.016944207130286472</v>
      </c>
      <c r="L7" s="49">
        <f t="shared" si="0"/>
        <v>-0.0679978559309029</v>
      </c>
      <c r="M7" s="50">
        <f t="shared" si="5"/>
        <v>0.2847422764435412</v>
      </c>
      <c r="N7" s="51">
        <f t="shared" si="6"/>
        <v>-0.0285593683553389</v>
      </c>
      <c r="O7" s="1"/>
    </row>
    <row r="8" spans="1:15" s="33" customFormat="1" ht="13.5">
      <c r="A8" s="21" t="s">
        <v>16</v>
      </c>
      <c r="B8" s="2">
        <v>0</v>
      </c>
      <c r="C8" s="2">
        <v>757.12</v>
      </c>
      <c r="D8" s="3">
        <v>2458</v>
      </c>
      <c r="E8" s="5">
        <f t="shared" si="1"/>
        <v>3215.12</v>
      </c>
      <c r="F8" s="46">
        <f t="shared" si="2"/>
        <v>0.00042302623899612824</v>
      </c>
      <c r="G8" s="2">
        <v>52.86</v>
      </c>
      <c r="H8" s="3">
        <v>2407.83</v>
      </c>
      <c r="I8" s="3">
        <v>2621.58</v>
      </c>
      <c r="J8" s="6">
        <f t="shared" si="3"/>
        <v>5082.27</v>
      </c>
      <c r="K8" s="7">
        <f t="shared" si="4"/>
        <v>0.0006650166083961644</v>
      </c>
      <c r="L8" s="49">
        <f t="shared" si="0"/>
        <v>-0.692313944462732</v>
      </c>
      <c r="M8" s="50">
        <f t="shared" si="5"/>
        <v>-0.062397485485852</v>
      </c>
      <c r="N8" s="51">
        <f t="shared" si="6"/>
        <v>-0.3673850464457812</v>
      </c>
      <c r="O8" s="1"/>
    </row>
    <row r="9" spans="1:15" s="33" customFormat="1" ht="13.5">
      <c r="A9" s="21" t="s">
        <v>23</v>
      </c>
      <c r="B9" s="2">
        <v>5694.6</v>
      </c>
      <c r="C9" s="2">
        <v>691.28</v>
      </c>
      <c r="D9" s="3">
        <v>0</v>
      </c>
      <c r="E9" s="5">
        <f t="shared" si="1"/>
        <v>6385.88</v>
      </c>
      <c r="F9" s="46">
        <f t="shared" si="2"/>
        <v>0.0008402158547987619</v>
      </c>
      <c r="G9" s="2">
        <v>3002.69</v>
      </c>
      <c r="H9" s="3">
        <v>1022.63</v>
      </c>
      <c r="I9" s="3">
        <v>0</v>
      </c>
      <c r="J9" s="6">
        <f t="shared" si="3"/>
        <v>4025.32</v>
      </c>
      <c r="K9" s="7">
        <f t="shared" si="4"/>
        <v>0.00052671437253614</v>
      </c>
      <c r="L9" s="49">
        <f t="shared" si="0"/>
        <v>0.586427911321336</v>
      </c>
      <c r="M9" s="50" t="str">
        <f t="shared" si="5"/>
        <v>0.00%</v>
      </c>
      <c r="N9" s="51">
        <f t="shared" si="6"/>
        <v>0.586427911321336</v>
      </c>
      <c r="O9" s="1"/>
    </row>
    <row r="10" spans="1:15" s="33" customFormat="1" ht="13.5">
      <c r="A10" s="21" t="s">
        <v>13</v>
      </c>
      <c r="B10" s="2">
        <v>240122.79</v>
      </c>
      <c r="C10" s="2">
        <v>32432.86</v>
      </c>
      <c r="D10" s="3">
        <v>132904.62</v>
      </c>
      <c r="E10" s="5">
        <f t="shared" si="1"/>
        <v>405460.27</v>
      </c>
      <c r="F10" s="46">
        <f t="shared" si="2"/>
        <v>0.053348034624043486</v>
      </c>
      <c r="G10" s="2">
        <v>248713.18</v>
      </c>
      <c r="H10" s="3">
        <v>28464.33</v>
      </c>
      <c r="I10" s="3">
        <v>133089.97</v>
      </c>
      <c r="J10" s="6">
        <f t="shared" si="3"/>
        <v>410267.48</v>
      </c>
      <c r="K10" s="7">
        <f t="shared" si="4"/>
        <v>0.053683627214776306</v>
      </c>
      <c r="L10" s="49">
        <f t="shared" si="0"/>
        <v>-0.01667472949013793</v>
      </c>
      <c r="M10" s="50">
        <f t="shared" si="5"/>
        <v>-0.0013926669304982209</v>
      </c>
      <c r="N10" s="51">
        <f t="shared" si="6"/>
        <v>-0.011717258214080095</v>
      </c>
      <c r="O10" s="1"/>
    </row>
    <row r="11" spans="1:15" s="33" customFormat="1" ht="13.5">
      <c r="A11" s="21" t="s">
        <v>24</v>
      </c>
      <c r="B11" s="2">
        <v>13848.36</v>
      </c>
      <c r="C11" s="2">
        <v>3444.24</v>
      </c>
      <c r="D11" s="3">
        <v>21.95</v>
      </c>
      <c r="E11" s="5">
        <f t="shared" si="1"/>
        <v>17314.55</v>
      </c>
      <c r="F11" s="46">
        <f t="shared" si="2"/>
        <v>0.002278144817739435</v>
      </c>
      <c r="G11" s="2">
        <v>25698</v>
      </c>
      <c r="H11" s="3">
        <v>4666.06</v>
      </c>
      <c r="I11" s="3">
        <v>0</v>
      </c>
      <c r="J11" s="6">
        <f t="shared" si="3"/>
        <v>30364.06</v>
      </c>
      <c r="K11" s="7">
        <f t="shared" si="4"/>
        <v>0.003973146684126904</v>
      </c>
      <c r="L11" s="49">
        <f t="shared" si="0"/>
        <v>-0.43049117937456327</v>
      </c>
      <c r="M11" s="50" t="str">
        <f>IF(I11=0,"0.00%",D30/I11-1)</f>
        <v>0.00%</v>
      </c>
      <c r="N11" s="51">
        <f t="shared" si="6"/>
        <v>-0.42976828526883437</v>
      </c>
      <c r="O11" s="1"/>
    </row>
    <row r="12" spans="1:15" s="33" customFormat="1" ht="13.5">
      <c r="A12" s="21" t="s">
        <v>25</v>
      </c>
      <c r="B12" s="5">
        <v>152182.07</v>
      </c>
      <c r="C12" s="5">
        <v>51181.99</v>
      </c>
      <c r="D12" s="6">
        <v>5393.44</v>
      </c>
      <c r="E12" s="6">
        <f aca="true" t="shared" si="7" ref="E12:E17">SUM(B12:D12)</f>
        <v>208757.5</v>
      </c>
      <c r="F12" s="46">
        <f t="shared" si="2"/>
        <v>0.027467061909737193</v>
      </c>
      <c r="G12" s="2">
        <v>135881.18</v>
      </c>
      <c r="H12" s="5">
        <v>51185.96</v>
      </c>
      <c r="I12" s="6">
        <v>7996.46</v>
      </c>
      <c r="J12" s="6">
        <f t="shared" si="3"/>
        <v>195063.59999999998</v>
      </c>
      <c r="K12" s="7">
        <f t="shared" si="4"/>
        <v>0.025524132659922837</v>
      </c>
      <c r="L12" s="49">
        <f t="shared" si="0"/>
        <v>0.08711802618033304</v>
      </c>
      <c r="M12" s="50">
        <f aca="true" t="shared" si="8" ref="M12:M17">IF(I12=0,"0.00%",D12/I12-1)</f>
        <v>-0.3255215432829027</v>
      </c>
      <c r="N12" s="51">
        <f t="shared" si="6"/>
        <v>0.0702022314773234</v>
      </c>
      <c r="O12" s="1"/>
    </row>
    <row r="13" spans="1:15" s="33" customFormat="1" ht="13.5">
      <c r="A13" s="21" t="s">
        <v>26</v>
      </c>
      <c r="B13" s="2">
        <v>1900</v>
      </c>
      <c r="C13" s="2">
        <v>5365.99</v>
      </c>
      <c r="D13" s="3">
        <v>3223.18</v>
      </c>
      <c r="E13" s="6">
        <f t="shared" si="7"/>
        <v>10489.17</v>
      </c>
      <c r="F13" s="46">
        <f t="shared" si="2"/>
        <v>0.0013801021844568845</v>
      </c>
      <c r="G13" s="2">
        <v>1402.61</v>
      </c>
      <c r="H13" s="2">
        <v>4691.66</v>
      </c>
      <c r="I13" s="3">
        <v>2176.08</v>
      </c>
      <c r="J13" s="6">
        <f t="shared" si="3"/>
        <v>8270.349999999999</v>
      </c>
      <c r="K13" s="7">
        <f t="shared" si="4"/>
        <v>0.0010821778668290384</v>
      </c>
      <c r="L13" s="49">
        <f t="shared" si="0"/>
        <v>0.1922658497244134</v>
      </c>
      <c r="M13" s="50">
        <f t="shared" si="8"/>
        <v>0.4811863534428882</v>
      </c>
      <c r="N13" s="51">
        <f t="shared" si="6"/>
        <v>0.2682861063921118</v>
      </c>
      <c r="O13" s="1"/>
    </row>
    <row r="14" spans="1:15" s="33" customFormat="1" ht="13.5">
      <c r="A14" s="21" t="s">
        <v>27</v>
      </c>
      <c r="B14" s="2">
        <v>811251.33</v>
      </c>
      <c r="C14" s="2">
        <v>63014.93</v>
      </c>
      <c r="D14" s="3">
        <v>26836.6</v>
      </c>
      <c r="E14" s="6">
        <f t="shared" si="7"/>
        <v>901102.86</v>
      </c>
      <c r="F14" s="46">
        <f t="shared" si="2"/>
        <v>0.11856171894500195</v>
      </c>
      <c r="G14" s="2">
        <v>838773.4</v>
      </c>
      <c r="H14" s="2">
        <v>65179.32</v>
      </c>
      <c r="I14" s="3">
        <v>32551.541</v>
      </c>
      <c r="J14" s="6">
        <f t="shared" si="3"/>
        <v>936504.2609999999</v>
      </c>
      <c r="K14" s="7">
        <f t="shared" si="4"/>
        <v>0.12254187349329655</v>
      </c>
      <c r="L14" s="49">
        <f t="shared" si="0"/>
        <v>-0.03284072202360311</v>
      </c>
      <c r="M14" s="50">
        <f t="shared" si="8"/>
        <v>-0.17556591253237452</v>
      </c>
      <c r="N14" s="51">
        <f t="shared" si="6"/>
        <v>-0.037801644342972174</v>
      </c>
      <c r="O14" s="1"/>
    </row>
    <row r="15" spans="1:15" s="33" customFormat="1" ht="13.5">
      <c r="A15" s="21" t="s">
        <v>14</v>
      </c>
      <c r="B15" s="2">
        <v>14048.57</v>
      </c>
      <c r="C15" s="2">
        <v>13083.42</v>
      </c>
      <c r="D15" s="3">
        <v>9962.93</v>
      </c>
      <c r="E15" s="6">
        <f t="shared" si="7"/>
        <v>37094.92</v>
      </c>
      <c r="F15" s="46">
        <f t="shared" si="2"/>
        <v>0.004880727466925731</v>
      </c>
      <c r="G15" s="2">
        <v>17729.02</v>
      </c>
      <c r="H15" s="2">
        <v>15469.13</v>
      </c>
      <c r="I15" s="3">
        <v>5355.64</v>
      </c>
      <c r="J15" s="6">
        <f t="shared" si="3"/>
        <v>38553.79</v>
      </c>
      <c r="K15" s="7">
        <f t="shared" si="4"/>
        <v>0.005044775398909928</v>
      </c>
      <c r="L15" s="49">
        <f t="shared" si="0"/>
        <v>-0.182725844663031</v>
      </c>
      <c r="M15" s="50">
        <f t="shared" si="8"/>
        <v>0.8602688007409012</v>
      </c>
      <c r="N15" s="51">
        <f t="shared" si="6"/>
        <v>-0.03783985958319536</v>
      </c>
      <c r="O15" s="1"/>
    </row>
    <row r="16" spans="1:15" s="33" customFormat="1" ht="13.5">
      <c r="A16" s="21" t="s">
        <v>28</v>
      </c>
      <c r="B16" s="2">
        <v>582497.26</v>
      </c>
      <c r="C16" s="2">
        <v>382056.92</v>
      </c>
      <c r="D16" s="14">
        <v>492554.87</v>
      </c>
      <c r="E16" s="6">
        <f t="shared" si="7"/>
        <v>1457109.0499999998</v>
      </c>
      <c r="F16" s="46">
        <f t="shared" si="2"/>
        <v>0.19171768432553724</v>
      </c>
      <c r="G16" s="2">
        <v>558447.88</v>
      </c>
      <c r="H16" s="2">
        <v>369383.25</v>
      </c>
      <c r="I16" s="14">
        <v>516688.75</v>
      </c>
      <c r="J16" s="6">
        <f t="shared" si="3"/>
        <v>1444519.88</v>
      </c>
      <c r="K16" s="7">
        <f t="shared" si="4"/>
        <v>0.1890158750633938</v>
      </c>
      <c r="L16" s="49">
        <f>IF((G16+H16)=0,"0.00%",(B17+C17)/(G16+H16)-1)</f>
        <v>-0.977241947034047</v>
      </c>
      <c r="M16" s="50">
        <f t="shared" si="8"/>
        <v>-0.04670873906195949</v>
      </c>
      <c r="N16" s="51">
        <f t="shared" si="6"/>
        <v>0.00871512408676578</v>
      </c>
      <c r="O16" s="1"/>
    </row>
    <row r="17" spans="1:15" s="33" customFormat="1" ht="14.25" thickBot="1">
      <c r="A17" s="22" t="s">
        <v>9</v>
      </c>
      <c r="B17" s="2">
        <v>15556.54</v>
      </c>
      <c r="C17" s="2">
        <v>5559.09</v>
      </c>
      <c r="D17" s="36">
        <v>4008.26</v>
      </c>
      <c r="E17" s="6">
        <f t="shared" si="7"/>
        <v>25123.89</v>
      </c>
      <c r="F17" s="46">
        <f t="shared" si="2"/>
        <v>0.0033056510163391836</v>
      </c>
      <c r="G17" s="2">
        <v>7095.22</v>
      </c>
      <c r="H17" s="2">
        <v>2720.54</v>
      </c>
      <c r="I17" s="36">
        <v>4115.79</v>
      </c>
      <c r="J17" s="6">
        <f t="shared" si="3"/>
        <v>13931.55</v>
      </c>
      <c r="K17" s="7">
        <f t="shared" si="4"/>
        <v>0.0018229476455799442</v>
      </c>
      <c r="L17" s="55">
        <f>IF((G17+H17)=0,"0.00",(B17+C17)/(G17+H17)-1)</f>
        <v>1.1511966470247845</v>
      </c>
      <c r="M17" s="50">
        <f t="shared" si="8"/>
        <v>-0.0261262114928118</v>
      </c>
      <c r="N17" s="51">
        <f t="shared" si="6"/>
        <v>0.8033808154871498</v>
      </c>
      <c r="O17" s="1"/>
    </row>
    <row r="18" spans="1:15" s="33" customFormat="1" ht="15" thickBot="1" thickTop="1">
      <c r="A18" s="15" t="s">
        <v>8</v>
      </c>
      <c r="B18" s="16">
        <f>SUM(B4:B17)</f>
        <v>4697191.67</v>
      </c>
      <c r="C18" s="16">
        <f>SUM(C4:C17)</f>
        <v>674560.9299999998</v>
      </c>
      <c r="D18" s="17">
        <f>SUM(D4:D17)</f>
        <v>2228532.4499999993</v>
      </c>
      <c r="E18" s="17">
        <f>SUM(E4:E17)</f>
        <v>7600285.049999999</v>
      </c>
      <c r="F18" s="47">
        <f>IF(E$18=0,"0.00%",E18/E$18)</f>
        <v>1</v>
      </c>
      <c r="G18" s="16">
        <f>SUM(G4:G17)</f>
        <v>4704000.78</v>
      </c>
      <c r="H18" s="16">
        <f>SUM(H4:H17)</f>
        <v>666257.71</v>
      </c>
      <c r="I18" s="17">
        <f>SUM(I4:I17)</f>
        <v>2272061.921</v>
      </c>
      <c r="J18" s="17">
        <f>SUM(J4:J17)</f>
        <v>7642320.410999998</v>
      </c>
      <c r="K18" s="18">
        <f>IF(J$18=0,"0.00%",J18/J$18)</f>
        <v>1</v>
      </c>
      <c r="L18" s="52">
        <f>IF(H18=0,"0.00%",(B18+C18)/(G18+H18)-1)</f>
        <v>0.0002782193823223089</v>
      </c>
      <c r="M18" s="53">
        <f>IF(I18=0,"0.00%",D18/I18-1)</f>
        <v>-0.01915857600432047</v>
      </c>
      <c r="N18" s="47">
        <f>IF(J18=0,"0.00%",E18/J18-1)</f>
        <v>-0.005500340045870855</v>
      </c>
      <c r="O18" s="35"/>
    </row>
    <row r="19" spans="2:15" s="33" customFormat="1" ht="15" thickBot="1" thickTop="1">
      <c r="B19" s="32"/>
      <c r="C19" s="32"/>
      <c r="D19" s="1"/>
      <c r="E19" s="1"/>
      <c r="F19" s="48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4.2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4.2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4.25" thickTop="1">
      <c r="A23" s="20" t="s">
        <v>20</v>
      </c>
      <c r="B23" s="5">
        <v>826879.11</v>
      </c>
      <c r="C23" s="5">
        <v>505618.37</v>
      </c>
      <c r="D23" s="6">
        <v>73300.53</v>
      </c>
      <c r="E23" s="6">
        <f aca="true" t="shared" si="9" ref="E23:E30">SUM(B23:D23)</f>
        <v>1405798.01</v>
      </c>
      <c r="F23" s="46">
        <f>IF(E$37=0,"0.00%",E23/E$37)</f>
        <v>0.01689778002552414</v>
      </c>
      <c r="G23" s="5">
        <v>1069714.67</v>
      </c>
      <c r="H23" s="5">
        <v>476206.48</v>
      </c>
      <c r="I23" s="6">
        <v>142896.74</v>
      </c>
      <c r="J23" s="6">
        <f>SUM(G23:I23)</f>
        <v>1688817.89</v>
      </c>
      <c r="K23" s="7">
        <f>IF(J$37=0,"0.00%",J23/J$37)</f>
        <v>0.0203779420310323</v>
      </c>
      <c r="L23" s="49">
        <f aca="true" t="shared" si="10" ref="L23:L30">IF((G23+H23)=0,"0.00",(B23+C23)/(G23+H23)-1)</f>
        <v>-0.13805598687876153</v>
      </c>
      <c r="M23" s="50">
        <f aca="true" t="shared" si="11" ref="M23:M30">IF(I23=0,"0.00%",D23/I23-1)</f>
        <v>-0.48703847267614364</v>
      </c>
      <c r="N23" s="51">
        <f>IF(J23=0,"0.00%",E23/J23-1)</f>
        <v>-0.16758460558467903</v>
      </c>
      <c r="O23" s="1"/>
    </row>
    <row r="24" spans="1:15" s="33" customFormat="1" ht="13.5">
      <c r="A24" s="21" t="s">
        <v>21</v>
      </c>
      <c r="B24" s="2">
        <v>29382341.63</v>
      </c>
      <c r="C24" s="2">
        <v>0</v>
      </c>
      <c r="D24" s="3">
        <v>11389522.06</v>
      </c>
      <c r="E24" s="6">
        <f t="shared" si="9"/>
        <v>40771863.69</v>
      </c>
      <c r="F24" s="46">
        <f aca="true" t="shared" si="12" ref="F24:F36">IF(E$37=0,"0.00%",E24/E$37)</f>
        <v>0.49008035220100704</v>
      </c>
      <c r="G24" s="2">
        <v>28611194.37</v>
      </c>
      <c r="H24" s="2">
        <v>0</v>
      </c>
      <c r="I24" s="3">
        <v>11614202.49</v>
      </c>
      <c r="J24" s="6">
        <f aca="true" t="shared" si="13" ref="J24:J36">SUM(G24:I24)</f>
        <v>40225396.86</v>
      </c>
      <c r="K24" s="7">
        <f aca="true" t="shared" si="14" ref="K24:K36">IF(J$37=0,"0.00%",J24/J$37)</f>
        <v>0.4853754867485143</v>
      </c>
      <c r="L24" s="49">
        <f t="shared" si="10"/>
        <v>0.026952641334280658</v>
      </c>
      <c r="M24" s="50">
        <f t="shared" si="11"/>
        <v>-0.019345317097187897</v>
      </c>
      <c r="N24" s="51">
        <f aca="true" t="shared" si="15" ref="N24:N36">IF(J24=0,"0.00%",E24/J24-1)</f>
        <v>0.013585119667107737</v>
      </c>
      <c r="O24" s="1"/>
    </row>
    <row r="25" spans="1:15" s="33" customFormat="1" ht="13.5">
      <c r="A25" s="21" t="s">
        <v>22</v>
      </c>
      <c r="B25" s="2">
        <v>44397.94</v>
      </c>
      <c r="C25" s="2">
        <v>0</v>
      </c>
      <c r="D25" s="3">
        <v>5730266.29</v>
      </c>
      <c r="E25" s="6">
        <f t="shared" si="9"/>
        <v>5774664.23</v>
      </c>
      <c r="F25" s="46">
        <f t="shared" si="12"/>
        <v>0.06941182530184599</v>
      </c>
      <c r="G25" s="2">
        <v>31260.22</v>
      </c>
      <c r="H25" s="2">
        <v>0</v>
      </c>
      <c r="I25" s="3">
        <v>5521668.38</v>
      </c>
      <c r="J25" s="6">
        <f t="shared" si="13"/>
        <v>5552928.6</v>
      </c>
      <c r="K25" s="7">
        <f t="shared" si="14"/>
        <v>0.06700382426269855</v>
      </c>
      <c r="L25" s="49">
        <f t="shared" si="10"/>
        <v>0.42026959503164085</v>
      </c>
      <c r="M25" s="50">
        <f t="shared" si="11"/>
        <v>0.03777805830490677</v>
      </c>
      <c r="N25" s="51">
        <f t="shared" si="15"/>
        <v>0.039931294992699984</v>
      </c>
      <c r="O25" s="1"/>
    </row>
    <row r="26" spans="1:15" s="33" customFormat="1" ht="13.5">
      <c r="A26" s="21" t="s">
        <v>15</v>
      </c>
      <c r="B26" s="2">
        <v>527189.16</v>
      </c>
      <c r="C26" s="2">
        <v>991547.88</v>
      </c>
      <c r="D26" s="3">
        <v>239816.92</v>
      </c>
      <c r="E26" s="6">
        <f t="shared" si="9"/>
        <v>1758553.96</v>
      </c>
      <c r="F26" s="46">
        <f t="shared" si="12"/>
        <v>0.021137928612585226</v>
      </c>
      <c r="G26" s="2">
        <v>611308.97</v>
      </c>
      <c r="H26" s="2">
        <v>831376.1</v>
      </c>
      <c r="I26" s="3">
        <v>233243.1</v>
      </c>
      <c r="J26" s="6">
        <f t="shared" si="13"/>
        <v>1675928.17</v>
      </c>
      <c r="K26" s="7">
        <f t="shared" si="14"/>
        <v>0.020222409591145466</v>
      </c>
      <c r="L26" s="49">
        <f t="shared" si="10"/>
        <v>0.052715572914330044</v>
      </c>
      <c r="M26" s="50">
        <f t="shared" si="11"/>
        <v>0.028184413601088254</v>
      </c>
      <c r="N26" s="51">
        <f t="shared" si="15"/>
        <v>0.04930151033859653</v>
      </c>
      <c r="O26" s="1"/>
    </row>
    <row r="27" spans="1:15" s="33" customFormat="1" ht="13.5">
      <c r="A27" s="21" t="s">
        <v>16</v>
      </c>
      <c r="B27" s="2">
        <v>84.81</v>
      </c>
      <c r="C27" s="2">
        <v>15066.2</v>
      </c>
      <c r="D27" s="3">
        <v>28311.22</v>
      </c>
      <c r="E27" s="6">
        <f t="shared" si="9"/>
        <v>43462.23</v>
      </c>
      <c r="F27" s="46">
        <f t="shared" si="12"/>
        <v>0.0005224187235538454</v>
      </c>
      <c r="G27" s="2">
        <v>933.71</v>
      </c>
      <c r="H27" s="2">
        <v>25227.13</v>
      </c>
      <c r="I27" s="3">
        <v>32957.04</v>
      </c>
      <c r="J27" s="6">
        <f t="shared" si="13"/>
        <v>59117.880000000005</v>
      </c>
      <c r="K27" s="7">
        <f t="shared" si="14"/>
        <v>0.0007133396316861163</v>
      </c>
      <c r="L27" s="49">
        <f t="shared" si="10"/>
        <v>-0.42085154758027643</v>
      </c>
      <c r="M27" s="50">
        <f t="shared" si="11"/>
        <v>-0.1409659362612662</v>
      </c>
      <c r="N27" s="51">
        <f t="shared" si="15"/>
        <v>-0.264820896825123</v>
      </c>
      <c r="O27" s="1"/>
    </row>
    <row r="28" spans="1:15" s="33" customFormat="1" ht="13.5">
      <c r="A28" s="21" t="s">
        <v>23</v>
      </c>
      <c r="B28" s="2">
        <v>41947.41</v>
      </c>
      <c r="C28" s="2">
        <v>17516.67</v>
      </c>
      <c r="D28" s="3">
        <v>98.86</v>
      </c>
      <c r="E28" s="6">
        <f t="shared" si="9"/>
        <v>59562.94</v>
      </c>
      <c r="F28" s="46">
        <f t="shared" si="12"/>
        <v>0.000715950264998236</v>
      </c>
      <c r="G28" s="2">
        <v>27680.97</v>
      </c>
      <c r="H28" s="2">
        <v>16345.91</v>
      </c>
      <c r="I28" s="3">
        <v>115.84</v>
      </c>
      <c r="J28" s="6">
        <f t="shared" si="13"/>
        <v>44142.72</v>
      </c>
      <c r="K28" s="7">
        <f t="shared" si="14"/>
        <v>0.0005326434511255031</v>
      </c>
      <c r="L28" s="49">
        <f t="shared" si="10"/>
        <v>0.35063125072682855</v>
      </c>
      <c r="M28" s="50">
        <f t="shared" si="11"/>
        <v>-0.14658149171270718</v>
      </c>
      <c r="N28" s="51">
        <f t="shared" si="15"/>
        <v>0.3493264574543662</v>
      </c>
      <c r="O28" s="1"/>
    </row>
    <row r="29" spans="1:15" s="33" customFormat="1" ht="13.5">
      <c r="A29" s="21" t="s">
        <v>13</v>
      </c>
      <c r="B29" s="2">
        <v>2861221.22</v>
      </c>
      <c r="C29" s="2">
        <v>344096.21</v>
      </c>
      <c r="D29" s="3">
        <v>2018552.44</v>
      </c>
      <c r="E29" s="6">
        <f t="shared" si="9"/>
        <v>5223869.87</v>
      </c>
      <c r="F29" s="46">
        <f t="shared" si="12"/>
        <v>0.06279124263749909</v>
      </c>
      <c r="G29" s="2">
        <v>2793572.18</v>
      </c>
      <c r="H29" s="2">
        <v>346198.96</v>
      </c>
      <c r="I29" s="3">
        <v>1900430.74</v>
      </c>
      <c r="J29" s="6">
        <f t="shared" si="13"/>
        <v>5040201.88</v>
      </c>
      <c r="K29" s="7">
        <f t="shared" si="14"/>
        <v>0.06081706165212404</v>
      </c>
      <c r="L29" s="49">
        <f t="shared" si="10"/>
        <v>0.020876136214182717</v>
      </c>
      <c r="M29" s="50">
        <f t="shared" si="11"/>
        <v>0.06215522487286229</v>
      </c>
      <c r="N29" s="51">
        <f t="shared" si="15"/>
        <v>0.03644060185938436</v>
      </c>
      <c r="O29" s="1"/>
    </row>
    <row r="30" spans="1:15" s="33" customFormat="1" ht="13.5">
      <c r="A30" s="21" t="s">
        <v>24</v>
      </c>
      <c r="B30" s="2">
        <v>105956.72</v>
      </c>
      <c r="C30" s="2">
        <v>32414.06</v>
      </c>
      <c r="D30" s="3">
        <v>1301.1</v>
      </c>
      <c r="E30" s="6">
        <f t="shared" si="9"/>
        <v>139671.88</v>
      </c>
      <c r="F30" s="46">
        <f t="shared" si="12"/>
        <v>0.00167886473533378</v>
      </c>
      <c r="G30" s="2">
        <v>155483.15</v>
      </c>
      <c r="H30" s="2">
        <v>38160.3</v>
      </c>
      <c r="I30" s="3">
        <v>654.79</v>
      </c>
      <c r="J30" s="6">
        <f t="shared" si="13"/>
        <v>194298.24000000002</v>
      </c>
      <c r="K30" s="7">
        <f t="shared" si="14"/>
        <v>0.002344479114590385</v>
      </c>
      <c r="L30" s="49">
        <f t="shared" si="10"/>
        <v>-0.28543526775628103</v>
      </c>
      <c r="M30" s="50">
        <f t="shared" si="11"/>
        <v>0.9870492829762214</v>
      </c>
      <c r="N30" s="51">
        <f t="shared" si="15"/>
        <v>-0.28114696252523963</v>
      </c>
      <c r="O30" s="1"/>
    </row>
    <row r="31" spans="1:15" s="33" customFormat="1" ht="13.5">
      <c r="A31" s="21" t="s">
        <v>25</v>
      </c>
      <c r="B31" s="44">
        <v>1434191.94</v>
      </c>
      <c r="C31" s="3">
        <v>549267.39</v>
      </c>
      <c r="D31" s="3">
        <v>114791.17</v>
      </c>
      <c r="E31" s="6">
        <f aca="true" t="shared" si="16" ref="E31:E36">SUM(B31:D31)</f>
        <v>2098250.5</v>
      </c>
      <c r="F31" s="46">
        <f t="shared" si="12"/>
        <v>0.02522110227446263</v>
      </c>
      <c r="G31" s="44">
        <v>1537165.39</v>
      </c>
      <c r="H31" s="3">
        <v>581974.33</v>
      </c>
      <c r="I31" s="3">
        <v>103202.95</v>
      </c>
      <c r="J31" s="6">
        <f t="shared" si="13"/>
        <v>2222342.67</v>
      </c>
      <c r="K31" s="7">
        <f t="shared" si="14"/>
        <v>0.026815662227707423</v>
      </c>
      <c r="L31" s="49">
        <f aca="true" t="shared" si="17" ref="L31:L37">IF((G31+H31)=0,"0.00",(B31+C31)/(G31+H31)-1)</f>
        <v>-0.06402616529692517</v>
      </c>
      <c r="M31" s="50">
        <f aca="true" t="shared" si="18" ref="M31:M37">IF(I31=0,"0.00%",D31/I31-1)</f>
        <v>0.1122857437699214</v>
      </c>
      <c r="N31" s="51">
        <f t="shared" si="15"/>
        <v>-0.055838449972253845</v>
      </c>
      <c r="O31" s="1"/>
    </row>
    <row r="32" spans="1:15" s="33" customFormat="1" ht="13.5">
      <c r="A32" s="21" t="s">
        <v>26</v>
      </c>
      <c r="B32" s="44">
        <v>37706.81</v>
      </c>
      <c r="C32" s="3">
        <v>64475.36</v>
      </c>
      <c r="D32" s="3">
        <v>31220.91</v>
      </c>
      <c r="E32" s="6">
        <f t="shared" si="16"/>
        <v>133403.08</v>
      </c>
      <c r="F32" s="46">
        <f t="shared" si="12"/>
        <v>0.0016035133671638917</v>
      </c>
      <c r="G32" s="44">
        <v>58988.97</v>
      </c>
      <c r="H32" s="3">
        <v>50051.07</v>
      </c>
      <c r="I32" s="3">
        <v>23117.6</v>
      </c>
      <c r="J32" s="6">
        <f t="shared" si="13"/>
        <v>132157.64</v>
      </c>
      <c r="K32" s="7">
        <f t="shared" si="14"/>
        <v>0.001594666152475467</v>
      </c>
      <c r="L32" s="49">
        <f t="shared" si="17"/>
        <v>-0.06289313540237151</v>
      </c>
      <c r="M32" s="50">
        <f t="shared" si="18"/>
        <v>0.35052557358895386</v>
      </c>
      <c r="N32" s="51">
        <f t="shared" si="15"/>
        <v>0.009423897097435852</v>
      </c>
      <c r="O32" s="1"/>
    </row>
    <row r="33" spans="1:15" s="33" customFormat="1" ht="13.5">
      <c r="A33" s="21" t="s">
        <v>27</v>
      </c>
      <c r="B33" s="44">
        <v>7891397.74</v>
      </c>
      <c r="C33" s="3">
        <v>644587.68</v>
      </c>
      <c r="D33" s="3">
        <v>238823.27</v>
      </c>
      <c r="E33" s="6">
        <f t="shared" si="16"/>
        <v>8774808.69</v>
      </c>
      <c r="F33" s="46">
        <f t="shared" si="12"/>
        <v>0.10547374939709697</v>
      </c>
      <c r="G33" s="44">
        <v>8027086.94</v>
      </c>
      <c r="H33" s="3">
        <v>713485.35</v>
      </c>
      <c r="I33" s="3">
        <v>291577.73</v>
      </c>
      <c r="J33" s="6">
        <f t="shared" si="13"/>
        <v>9032150.020000001</v>
      </c>
      <c r="K33" s="7">
        <f t="shared" si="14"/>
        <v>0.10898548068030431</v>
      </c>
      <c r="L33" s="49">
        <f t="shared" si="17"/>
        <v>-0.023406576046978822</v>
      </c>
      <c r="M33" s="50">
        <f t="shared" si="18"/>
        <v>-0.1809276037645262</v>
      </c>
      <c r="N33" s="51">
        <f t="shared" si="15"/>
        <v>-0.028491702355493143</v>
      </c>
      <c r="O33" s="1"/>
    </row>
    <row r="34" spans="1:15" s="33" customFormat="1" ht="13.5">
      <c r="A34" s="21" t="s">
        <v>14</v>
      </c>
      <c r="B34" s="44">
        <v>301608.32</v>
      </c>
      <c r="C34" s="3">
        <v>308544.5</v>
      </c>
      <c r="D34" s="3">
        <v>139696.64</v>
      </c>
      <c r="E34" s="6">
        <f t="shared" si="16"/>
        <v>749849.4600000001</v>
      </c>
      <c r="F34" s="46">
        <f t="shared" si="12"/>
        <v>0.0090132374190358</v>
      </c>
      <c r="G34" s="44">
        <v>411927.72</v>
      </c>
      <c r="H34" s="3">
        <v>278111.75</v>
      </c>
      <c r="I34" s="3">
        <v>120025.94</v>
      </c>
      <c r="J34" s="6">
        <f t="shared" si="13"/>
        <v>810065.4099999999</v>
      </c>
      <c r="K34" s="7">
        <f t="shared" si="14"/>
        <v>0.009774568391340534</v>
      </c>
      <c r="L34" s="49">
        <f t="shared" si="17"/>
        <v>-0.11577113117891635</v>
      </c>
      <c r="M34" s="50">
        <f t="shared" si="18"/>
        <v>0.16388707307770312</v>
      </c>
      <c r="N34" s="51">
        <f t="shared" si="15"/>
        <v>-0.07433467625780965</v>
      </c>
      <c r="O34" s="1"/>
    </row>
    <row r="35" spans="1:15" s="33" customFormat="1" ht="13.5">
      <c r="A35" s="21" t="s">
        <v>28</v>
      </c>
      <c r="B35" s="44">
        <v>6234278.06</v>
      </c>
      <c r="C35" s="3">
        <v>4469005.27</v>
      </c>
      <c r="D35" s="14">
        <v>5323927.24</v>
      </c>
      <c r="E35" s="6">
        <f t="shared" si="16"/>
        <v>16027210.569999998</v>
      </c>
      <c r="F35" s="46">
        <f t="shared" si="12"/>
        <v>0.19264807369773934</v>
      </c>
      <c r="G35" s="44">
        <v>5686292.86</v>
      </c>
      <c r="H35" s="3">
        <v>4035633.27</v>
      </c>
      <c r="I35" s="14">
        <v>6223669.95</v>
      </c>
      <c r="J35" s="6">
        <f t="shared" si="13"/>
        <v>15945596.080000002</v>
      </c>
      <c r="K35" s="7">
        <f t="shared" si="14"/>
        <v>0.19240584463994279</v>
      </c>
      <c r="L35" s="49">
        <f t="shared" si="17"/>
        <v>0.100942671943548</v>
      </c>
      <c r="M35" s="50">
        <f t="shared" si="18"/>
        <v>-0.14456787028046048</v>
      </c>
      <c r="N35" s="51">
        <f t="shared" si="15"/>
        <v>0.005118309130027532</v>
      </c>
      <c r="O35" s="1"/>
    </row>
    <row r="36" spans="1:15" s="33" customFormat="1" ht="14.25" thickBot="1">
      <c r="A36" s="22" t="s">
        <v>9</v>
      </c>
      <c r="B36" s="45">
        <v>127831.98</v>
      </c>
      <c r="C36" s="36">
        <v>64677.3</v>
      </c>
      <c r="D36" s="36">
        <v>40764.16</v>
      </c>
      <c r="E36" s="6">
        <f t="shared" si="16"/>
        <v>233273.44</v>
      </c>
      <c r="F36" s="46">
        <f t="shared" si="12"/>
        <v>0.0028039613421542</v>
      </c>
      <c r="G36" s="45">
        <v>140410.49</v>
      </c>
      <c r="H36" s="36">
        <v>72173.6</v>
      </c>
      <c r="I36" s="36">
        <v>39072.82</v>
      </c>
      <c r="J36" s="6">
        <f t="shared" si="13"/>
        <v>251656.91</v>
      </c>
      <c r="K36" s="7">
        <f t="shared" si="14"/>
        <v>0.003036591425312716</v>
      </c>
      <c r="L36" s="55">
        <f t="shared" si="17"/>
        <v>-0.09443232557996228</v>
      </c>
      <c r="M36" s="56">
        <f t="shared" si="18"/>
        <v>0.04328686795578118</v>
      </c>
      <c r="N36" s="51">
        <f t="shared" si="15"/>
        <v>-0.07304973266976855</v>
      </c>
      <c r="O36" s="1"/>
    </row>
    <row r="37" spans="1:15" s="33" customFormat="1" ht="15" thickBot="1" thickTop="1">
      <c r="A37" s="15" t="s">
        <v>8</v>
      </c>
      <c r="B37" s="16">
        <f>SUM(B23:B36)</f>
        <v>49817032.85</v>
      </c>
      <c r="C37" s="16">
        <f>SUM(C23:C36)</f>
        <v>8006816.89</v>
      </c>
      <c r="D37" s="17">
        <f>SUM(D23:D36)</f>
        <v>25370392.810000006</v>
      </c>
      <c r="E37" s="17">
        <f>SUM(E23:E36)</f>
        <v>83194242.54999998</v>
      </c>
      <c r="F37" s="47">
        <f>IF(E$37=0,"0.00%",E37/E$37)</f>
        <v>1</v>
      </c>
      <c r="G37" s="16">
        <f>SUM(G23:G36)</f>
        <v>49163020.60999999</v>
      </c>
      <c r="H37" s="16">
        <f>SUM(H23:H36)</f>
        <v>7464944.25</v>
      </c>
      <c r="I37" s="17">
        <f>SUM(I23:I36)</f>
        <v>26246836.11</v>
      </c>
      <c r="J37" s="17">
        <f>SUM(J23:J36)</f>
        <v>82874800.97000001</v>
      </c>
      <c r="K37" s="18">
        <f>IF(J$37=0,"0.00%",J37/J$37)</f>
        <v>1</v>
      </c>
      <c r="L37" s="54">
        <f t="shared" si="17"/>
        <v>0.021118274035744955</v>
      </c>
      <c r="M37" s="53">
        <f t="shared" si="18"/>
        <v>-0.03339234094070753</v>
      </c>
      <c r="N37" s="47">
        <f>IF(J37=0,"0.00%",E37/J37-1)</f>
        <v>0.0038545079597307463</v>
      </c>
      <c r="O37" s="35"/>
    </row>
    <row r="38" spans="3:15" s="33" customFormat="1" ht="14.2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3.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3.5">
      <c r="A40" s="33"/>
    </row>
    <row r="41" ht="13.5">
      <c r="A41" s="33"/>
    </row>
    <row r="42" ht="13.5">
      <c r="A42" s="33"/>
    </row>
    <row r="43" ht="13.5">
      <c r="A43" s="33"/>
    </row>
    <row r="44" ht="13.5">
      <c r="A44" s="33"/>
    </row>
    <row r="45" ht="13.5">
      <c r="A45" s="33"/>
    </row>
    <row r="46" ht="13.5">
      <c r="A46" s="33"/>
    </row>
    <row r="47" ht="13.5">
      <c r="A47" s="33"/>
    </row>
    <row r="48" ht="13.5">
      <c r="A48" s="33"/>
    </row>
    <row r="49" ht="13.5">
      <c r="A49" s="33"/>
    </row>
    <row r="50" ht="13.5">
      <c r="A50" s="33"/>
    </row>
    <row r="51" ht="13.5">
      <c r="A51" s="33"/>
    </row>
    <row r="52" ht="13.5">
      <c r="A52" s="33"/>
    </row>
    <row r="53" ht="13.5">
      <c r="A53" s="33"/>
    </row>
    <row r="54" ht="13.5">
      <c r="A54" s="33"/>
    </row>
    <row r="55" ht="13.5">
      <c r="A55" s="33"/>
    </row>
    <row r="56" ht="13.5">
      <c r="A56" s="33"/>
    </row>
    <row r="57" ht="13.5">
      <c r="A57" s="33"/>
    </row>
    <row r="58" ht="13.5">
      <c r="A58" s="33"/>
    </row>
    <row r="59" ht="13.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Nov 16-17</oddHeader>
    <oddFooter>&amp;LStatistics and Reference Materials/Ontario Land Border (Nov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2017-01-24T20:18:16Z</cp:lastPrinted>
  <dcterms:created xsi:type="dcterms:W3CDTF">2006-01-31T19:56:50Z</dcterms:created>
  <dcterms:modified xsi:type="dcterms:W3CDTF">2018-02-16T21:27:57Z</dcterms:modified>
  <cp:category/>
  <cp:version/>
  <cp:contentType/>
  <cp:contentStatus/>
</cp:coreProperties>
</file>