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<sst xmlns="http://schemas.openxmlformats.org/spreadsheetml/2006/main" count="90" uniqueCount="33">
  <si>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</si>
  <si>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</si>
  <si>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</si>
  <si>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</si>
  <si>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</si>
  <si>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</si>
  <si>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</si>
  <si>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</si>
  <si>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</si>
  <si>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</si>
  <si>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</si>
  <si>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</si>
  <si>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</si>
  <si>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</si>
  <si>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</si>
  <si>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</si>
  <si>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</si>
  <si>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</si>
  <si>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</si>
  <si>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</si>
  <si>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</si>
  <si>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</si>
  <si>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</si>
  <si>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</si>
  <si>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</si>
  <si>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</si>
  <si>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</si>
  <si>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</si>
  <si>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</si>
  <si>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May 09</t>
  </si>
  <si>
    <t>May 08</t>
  </si>
  <si>
    <t>Jan - May 09</t>
  </si>
  <si>
    <t>Jan - May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</si>
</sst>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1" fillId="2" borderId="33" xfId="19" applyNumberFormat="1" applyFont="1" applyFill="1" applyBorder="1" applyAlignment="1">
      <alignment horizontal="right"/>
    </xf>
    <xf numFmtId="10" fontId="2" fillId="0" borderId="19" xfId="19" applyNumberFormat="1" applyFont="1" applyBorder="1" applyAlignment="1">
      <alignment horizontal="right"/>
    </xf>
    <xf numFmtId="10" fontId="2" fillId="0" borderId="20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37" sqref="A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29</v>
      </c>
      <c r="E1" s="29"/>
      <c r="F1" s="30"/>
      <c r="G1" s="31"/>
      <c r="H1" s="29"/>
      <c r="I1" s="34" t="s">
        <v>30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44">
        <v>45657.55</v>
      </c>
      <c r="C4" s="5">
        <v>21726.89</v>
      </c>
      <c r="D4" s="6">
        <v>8588.68</v>
      </c>
      <c r="E4" s="6">
        <f>SUM(B4:D4)</f>
        <v>75973.12</v>
      </c>
      <c r="F4" s="47">
        <f>IF(E$18=0,"0.00%",E4/E$18)</f>
        <v>0.010863334230681006</v>
      </c>
      <c r="G4" s="44">
        <v>38690.25</v>
      </c>
      <c r="H4" s="5">
        <v>17670.41</v>
      </c>
      <c r="I4" s="6">
        <v>10880.57</v>
      </c>
      <c r="J4" s="6">
        <f>SUM(G4:I4)</f>
        <v>67241.23000000001</v>
      </c>
      <c r="K4" s="7">
        <f>IF(J$18=0,"0.00%",J4/J$18)</f>
        <v>0.010114412474943504</v>
      </c>
      <c r="L4" s="50">
        <f>IF((G4+H4)=0,"0.00%",(B4+C4)/(G4+H4)-1)</f>
        <v>0.1955935221482501</v>
      </c>
      <c r="M4" s="51">
        <f>IF(I4=0,"0.00%",D4/I4-1)</f>
        <v>-0.21064061901168774</v>
      </c>
      <c r="N4" s="52">
        <f>IF(J4=0,"0.00%",E4/J4-1)</f>
        <v>0.12985916527701802</v>
      </c>
      <c r="O4" s="1"/>
    </row>
    <row r="5" spans="1:15" s="33" customFormat="1" ht="15">
      <c r="A5" s="21" t="s">
        <v>21</v>
      </c>
      <c r="B5" s="45">
        <v>2093885.34</v>
      </c>
      <c r="C5" s="2">
        <v>0</v>
      </c>
      <c r="D5" s="3">
        <v>1041406.5</v>
      </c>
      <c r="E5" s="6">
        <f aca="true" t="shared" si="0" ref="E5:E17">SUM(B5:D5)</f>
        <v>3135291.84</v>
      </c>
      <c r="F5" s="47">
        <f aca="true" t="shared" si="1" ref="F5:F17">IF(E$18=0,"0.00%",E5/E$18)</f>
        <v>0.44831281338250734</v>
      </c>
      <c r="G5" s="45">
        <v>1752326.95</v>
      </c>
      <c r="H5" s="2">
        <v>0</v>
      </c>
      <c r="I5" s="3">
        <v>953251.8</v>
      </c>
      <c r="J5" s="6">
        <f aca="true" t="shared" si="2" ref="J5:J17">SUM(G5:I5)</f>
        <v>2705578.75</v>
      </c>
      <c r="K5" s="7">
        <f aca="true" t="shared" si="3" ref="K5:K17">IF(J$18=0,"0.00%",J5/J$18)</f>
        <v>0.4069726187480813</v>
      </c>
      <c r="L5" s="50">
        <f aca="true" t="shared" si="4" ref="L5:L17">IF((G5+H5)=0,"0.00%",(B5+C5)/(G5+H5)-1)</f>
        <v>0.19491704444767</v>
      </c>
      <c r="M5" s="51">
        <f aca="true" t="shared" si="5" ref="M5:M17">IF(I5=0,"0.00%",D5/I5-1)</f>
        <v>0.09247787415664988</v>
      </c>
      <c r="N5" s="52">
        <f aca="true" t="shared" si="6" ref="N5:N17">IF(J5=0,"0.00%",E5/J5-1)</f>
        <v>0.15882483184050722</v>
      </c>
      <c r="O5" s="1"/>
    </row>
    <row r="6" spans="1:15" s="33" customFormat="1" ht="15">
      <c r="A6" s="21" t="s">
        <v>22</v>
      </c>
      <c r="B6" s="45">
        <v>8571.27</v>
      </c>
      <c r="C6" s="2">
        <v>0</v>
      </c>
      <c r="D6" s="3">
        <v>530150.72</v>
      </c>
      <c r="E6" s="6">
        <f t="shared" si="0"/>
        <v>538721.99</v>
      </c>
      <c r="F6" s="47">
        <f t="shared" si="1"/>
        <v>0.07703141630602496</v>
      </c>
      <c r="G6" s="45">
        <v>1192.52</v>
      </c>
      <c r="H6" s="2">
        <v>0</v>
      </c>
      <c r="I6" s="3">
        <v>505631.76</v>
      </c>
      <c r="J6" s="6">
        <f t="shared" si="2"/>
        <v>506824.28</v>
      </c>
      <c r="K6" s="7">
        <f t="shared" si="3"/>
        <v>0.0762364076361521</v>
      </c>
      <c r="L6" s="50">
        <f t="shared" si="4"/>
        <v>6.1875272532116865</v>
      </c>
      <c r="M6" s="51">
        <f t="shared" si="5"/>
        <v>0.04849173240225246</v>
      </c>
      <c r="N6" s="52">
        <f t="shared" si="6"/>
        <v>0.0629364283810554</v>
      </c>
      <c r="O6" s="1"/>
    </row>
    <row r="7" spans="1:15" s="33" customFormat="1" ht="15">
      <c r="A7" s="21" t="s">
        <v>15</v>
      </c>
      <c r="B7" s="45">
        <v>56917.89</v>
      </c>
      <c r="C7" s="2">
        <v>48088.12</v>
      </c>
      <c r="D7" s="3">
        <v>33806.56</v>
      </c>
      <c r="E7" s="6">
        <f t="shared" si="0"/>
        <v>138812.57</v>
      </c>
      <c r="F7" s="47">
        <f t="shared" si="1"/>
        <v>0.019848695740411915</v>
      </c>
      <c r="G7" s="45">
        <v>51997.29</v>
      </c>
      <c r="H7" s="2">
        <v>54607.25</v>
      </c>
      <c r="I7" s="3">
        <v>37718.78</v>
      </c>
      <c r="J7" s="6">
        <f t="shared" si="2"/>
        <v>144323.32</v>
      </c>
      <c r="K7" s="7">
        <f t="shared" si="3"/>
        <v>0.021709085158514548</v>
      </c>
      <c r="L7" s="50">
        <f t="shared" si="4"/>
        <v>-0.014994952372572534</v>
      </c>
      <c r="M7" s="51">
        <f t="shared" si="5"/>
        <v>-0.10372074600504044</v>
      </c>
      <c r="N7" s="52">
        <f t="shared" si="6"/>
        <v>-0.03818336496139363</v>
      </c>
      <c r="O7" s="1"/>
    </row>
    <row r="8" spans="1:15" s="33" customFormat="1" ht="15">
      <c r="A8" s="21" t="s">
        <v>16</v>
      </c>
      <c r="B8" s="45">
        <v>0</v>
      </c>
      <c r="C8" s="2">
        <v>739.03</v>
      </c>
      <c r="D8" s="3">
        <v>3777.06</v>
      </c>
      <c r="E8" s="6">
        <f t="shared" si="0"/>
        <v>4516.09</v>
      </c>
      <c r="F8" s="47">
        <f t="shared" si="1"/>
        <v>0.0006457520118409799</v>
      </c>
      <c r="G8" s="45">
        <v>0</v>
      </c>
      <c r="H8" s="2">
        <v>327.55</v>
      </c>
      <c r="I8" s="3">
        <v>5303.5</v>
      </c>
      <c r="J8" s="6">
        <f t="shared" si="2"/>
        <v>5631.05</v>
      </c>
      <c r="K8" s="7">
        <f t="shared" si="3"/>
        <v>0.000847021423716232</v>
      </c>
      <c r="L8" s="50">
        <f t="shared" si="4"/>
        <v>1.2562356892077542</v>
      </c>
      <c r="M8" s="51">
        <f t="shared" si="5"/>
        <v>-0.28781747902328647</v>
      </c>
      <c r="N8" s="52">
        <f t="shared" si="6"/>
        <v>-0.19800214879995737</v>
      </c>
      <c r="O8" s="1"/>
    </row>
    <row r="9" spans="1:15" s="33" customFormat="1" ht="15">
      <c r="A9" s="21" t="s">
        <v>23</v>
      </c>
      <c r="B9" s="45">
        <v>520.92</v>
      </c>
      <c r="C9" s="2">
        <v>716.68</v>
      </c>
      <c r="D9" s="3">
        <v>229.05</v>
      </c>
      <c r="E9" s="6">
        <f t="shared" si="0"/>
        <v>1466.6499999999999</v>
      </c>
      <c r="F9" s="47">
        <f t="shared" si="1"/>
        <v>0.00020971508277438516</v>
      </c>
      <c r="G9" s="45">
        <v>229.14</v>
      </c>
      <c r="H9" s="2">
        <v>895.67</v>
      </c>
      <c r="I9" s="3">
        <v>504.15</v>
      </c>
      <c r="J9" s="6">
        <f t="shared" si="2"/>
        <v>1628.96</v>
      </c>
      <c r="K9" s="7">
        <f t="shared" si="3"/>
        <v>0.00024502783999019604</v>
      </c>
      <c r="L9" s="50">
        <f t="shared" si="4"/>
        <v>0.10027471306265046</v>
      </c>
      <c r="M9" s="51">
        <f t="shared" si="5"/>
        <v>-0.5456709312704552</v>
      </c>
      <c r="N9" s="52">
        <f t="shared" si="6"/>
        <v>-0.09964026127099512</v>
      </c>
      <c r="O9" s="1"/>
    </row>
    <row r="10" spans="1:15" s="33" customFormat="1" ht="15">
      <c r="A10" s="21" t="s">
        <v>13</v>
      </c>
      <c r="B10" s="45">
        <v>185194.79</v>
      </c>
      <c r="C10" s="2">
        <v>25808.5</v>
      </c>
      <c r="D10" s="3">
        <v>130602.75</v>
      </c>
      <c r="E10" s="6">
        <f t="shared" si="0"/>
        <v>341606.04000000004</v>
      </c>
      <c r="F10" s="47">
        <f t="shared" si="1"/>
        <v>0.04884596799156577</v>
      </c>
      <c r="G10" s="45">
        <v>189464.62</v>
      </c>
      <c r="H10" s="2">
        <v>21152.8</v>
      </c>
      <c r="I10" s="3">
        <v>120047.31</v>
      </c>
      <c r="J10" s="6">
        <f t="shared" si="2"/>
        <v>330664.73</v>
      </c>
      <c r="K10" s="7">
        <f t="shared" si="3"/>
        <v>0.049738523077817356</v>
      </c>
      <c r="L10" s="50">
        <f t="shared" si="4"/>
        <v>0.0018320896723549307</v>
      </c>
      <c r="M10" s="51">
        <f t="shared" si="5"/>
        <v>0.08792733464831493</v>
      </c>
      <c r="N10" s="52">
        <f t="shared" si="6"/>
        <v>0.03308883290939457</v>
      </c>
      <c r="O10" s="1"/>
    </row>
    <row r="11" spans="1:15" s="33" customFormat="1" ht="15">
      <c r="A11" s="21" t="s">
        <v>24</v>
      </c>
      <c r="B11" s="45">
        <v>64362.33</v>
      </c>
      <c r="C11" s="2">
        <v>6481.67</v>
      </c>
      <c r="D11" s="3">
        <v>657.23</v>
      </c>
      <c r="E11" s="6">
        <f t="shared" si="0"/>
        <v>71501.23</v>
      </c>
      <c r="F11" s="47">
        <f t="shared" si="1"/>
        <v>0.01022390234065411</v>
      </c>
      <c r="G11" s="45">
        <v>80966.72</v>
      </c>
      <c r="H11" s="2">
        <v>8366.05</v>
      </c>
      <c r="I11" s="3">
        <v>2456.56</v>
      </c>
      <c r="J11" s="6">
        <f t="shared" si="2"/>
        <v>91789.33</v>
      </c>
      <c r="K11" s="7">
        <f t="shared" si="3"/>
        <v>0.013806932806236677</v>
      </c>
      <c r="L11" s="50">
        <f t="shared" si="4"/>
        <v>-0.20696514839962987</v>
      </c>
      <c r="M11" s="51">
        <f t="shared" si="5"/>
        <v>-0.7324592112547628</v>
      </c>
      <c r="N11" s="52">
        <f t="shared" si="6"/>
        <v>-0.22102895837675252</v>
      </c>
      <c r="O11" s="1"/>
    </row>
    <row r="12" spans="1:15" s="33" customFormat="1" ht="15">
      <c r="A12" s="21" t="s">
        <v>25</v>
      </c>
      <c r="B12" s="45">
        <v>110990.88</v>
      </c>
      <c r="C12" s="2">
        <v>37278.55</v>
      </c>
      <c r="D12" s="3">
        <v>22725.26</v>
      </c>
      <c r="E12" s="6">
        <f t="shared" si="0"/>
        <v>170994.69</v>
      </c>
      <c r="F12" s="47">
        <f t="shared" si="1"/>
        <v>0.024450390732165365</v>
      </c>
      <c r="G12" s="45">
        <v>118843.91</v>
      </c>
      <c r="H12" s="2">
        <v>39588.83</v>
      </c>
      <c r="I12" s="3">
        <v>29164.22</v>
      </c>
      <c r="J12" s="6">
        <f t="shared" si="2"/>
        <v>187596.96</v>
      </c>
      <c r="K12" s="7">
        <f t="shared" si="3"/>
        <v>0.028218297501183084</v>
      </c>
      <c r="L12" s="50">
        <f t="shared" si="4"/>
        <v>-0.06414905151548855</v>
      </c>
      <c r="M12" s="51">
        <f t="shared" si="5"/>
        <v>-0.22078286338534003</v>
      </c>
      <c r="N12" s="52">
        <f t="shared" si="6"/>
        <v>-0.08849967504803913</v>
      </c>
      <c r="O12" s="1"/>
    </row>
    <row r="13" spans="1:15" s="33" customFormat="1" ht="15">
      <c r="A13" s="21" t="s">
        <v>26</v>
      </c>
      <c r="B13" s="45">
        <v>3840.19</v>
      </c>
      <c r="C13" s="2">
        <v>7504.11</v>
      </c>
      <c r="D13" s="3">
        <v>2965.59</v>
      </c>
      <c r="E13" s="6">
        <f t="shared" si="0"/>
        <v>14309.89</v>
      </c>
      <c r="F13" s="47">
        <f t="shared" si="1"/>
        <v>0.002046159455795416</v>
      </c>
      <c r="G13" s="45">
        <v>5690.69</v>
      </c>
      <c r="H13" s="2">
        <v>6941.89</v>
      </c>
      <c r="I13" s="3">
        <v>5720.28</v>
      </c>
      <c r="J13" s="6">
        <f t="shared" si="2"/>
        <v>18352.86</v>
      </c>
      <c r="K13" s="7">
        <f t="shared" si="3"/>
        <v>0.0027606335597206003</v>
      </c>
      <c r="L13" s="50">
        <f t="shared" si="4"/>
        <v>-0.10198075135878815</v>
      </c>
      <c r="M13" s="51">
        <f t="shared" si="5"/>
        <v>-0.4815655876985042</v>
      </c>
      <c r="N13" s="52">
        <f t="shared" si="6"/>
        <v>-0.22029100641534893</v>
      </c>
      <c r="O13" s="1"/>
    </row>
    <row r="14" spans="1:15" s="33" customFormat="1" ht="15">
      <c r="A14" s="21" t="s">
        <v>27</v>
      </c>
      <c r="B14" s="45">
        <v>756895.02</v>
      </c>
      <c r="C14" s="2">
        <v>88738.47</v>
      </c>
      <c r="D14" s="3">
        <v>22148.86</v>
      </c>
      <c r="E14" s="6">
        <f t="shared" si="0"/>
        <v>867782.35</v>
      </c>
      <c r="F14" s="47">
        <f t="shared" si="1"/>
        <v>0.12408348778536152</v>
      </c>
      <c r="G14" s="45">
        <v>770679.41</v>
      </c>
      <c r="H14" s="2">
        <v>85716.37</v>
      </c>
      <c r="I14" s="3">
        <v>25326.65</v>
      </c>
      <c r="J14" s="6">
        <f t="shared" si="2"/>
        <v>881722.43</v>
      </c>
      <c r="K14" s="7">
        <f t="shared" si="3"/>
        <v>0.13262851297380343</v>
      </c>
      <c r="L14" s="50">
        <f t="shared" si="4"/>
        <v>-0.012566958235128212</v>
      </c>
      <c r="M14" s="51">
        <f t="shared" si="5"/>
        <v>-0.1254721804897213</v>
      </c>
      <c r="N14" s="52">
        <f t="shared" si="6"/>
        <v>-0.015810054871803647</v>
      </c>
      <c r="O14" s="1"/>
    </row>
    <row r="15" spans="1:15" s="33" customFormat="1" ht="15">
      <c r="A15" s="21" t="s">
        <v>14</v>
      </c>
      <c r="B15" s="45">
        <v>40092.51</v>
      </c>
      <c r="C15" s="2">
        <v>21531.45</v>
      </c>
      <c r="D15" s="3">
        <v>15401.73</v>
      </c>
      <c r="E15" s="6">
        <f t="shared" si="0"/>
        <v>77025.69</v>
      </c>
      <c r="F15" s="47">
        <f t="shared" si="1"/>
        <v>0.011013840353256832</v>
      </c>
      <c r="G15" s="45">
        <v>32608.65</v>
      </c>
      <c r="H15" s="2">
        <v>22258.83</v>
      </c>
      <c r="I15" s="3">
        <v>21284.94</v>
      </c>
      <c r="J15" s="6">
        <f t="shared" si="2"/>
        <v>76152.42</v>
      </c>
      <c r="K15" s="7">
        <f t="shared" si="3"/>
        <v>0.011454831906631349</v>
      </c>
      <c r="L15" s="50">
        <f t="shared" si="4"/>
        <v>0.12314179546791659</v>
      </c>
      <c r="M15" s="51">
        <f t="shared" si="5"/>
        <v>-0.27640247047912747</v>
      </c>
      <c r="N15" s="52">
        <f t="shared" si="6"/>
        <v>0.011467396571244848</v>
      </c>
      <c r="O15" s="1"/>
    </row>
    <row r="16" spans="1:15" s="33" customFormat="1" ht="15">
      <c r="A16" s="21" t="s">
        <v>28</v>
      </c>
      <c r="B16" s="45">
        <v>616557.75</v>
      </c>
      <c r="C16" s="2">
        <v>422978.71</v>
      </c>
      <c r="D16" s="14">
        <v>494532.42</v>
      </c>
      <c r="E16" s="6">
        <f t="shared" si="0"/>
        <v>1534068.88</v>
      </c>
      <c r="F16" s="47">
        <f t="shared" si="1"/>
        <v>0.21935525323070149</v>
      </c>
      <c r="G16" s="45">
        <v>1090845.09</v>
      </c>
      <c r="H16" s="2">
        <v>20302.14</v>
      </c>
      <c r="I16" s="14">
        <v>499763.23</v>
      </c>
      <c r="J16" s="6">
        <f t="shared" si="2"/>
        <v>1610910.46</v>
      </c>
      <c r="K16" s="7">
        <f t="shared" si="3"/>
        <v>0.24231283176469223</v>
      </c>
      <c r="L16" s="50">
        <f t="shared" si="4"/>
        <v>-0.06444759800193178</v>
      </c>
      <c r="M16" s="51">
        <f t="shared" si="5"/>
        <v>-0.010466576342561207</v>
      </c>
      <c r="N16" s="52">
        <f t="shared" si="6"/>
        <v>-0.04770071453878333</v>
      </c>
      <c r="O16" s="1"/>
    </row>
    <row r="17" spans="1:15" s="33" customFormat="1" ht="15.75" thickBot="1">
      <c r="A17" s="22" t="s">
        <v>9</v>
      </c>
      <c r="B17" s="46">
        <v>9575.1</v>
      </c>
      <c r="C17" s="2">
        <v>7834.4</v>
      </c>
      <c r="D17" s="36">
        <v>4055.56</v>
      </c>
      <c r="E17" s="6">
        <f t="shared" si="0"/>
        <v>21465.06</v>
      </c>
      <c r="F17" s="47">
        <f t="shared" si="1"/>
        <v>0.0030692713562589197</v>
      </c>
      <c r="G17" s="46">
        <v>9351.66</v>
      </c>
      <c r="H17" s="2">
        <v>7047.09</v>
      </c>
      <c r="I17" s="36">
        <v>3245.36</v>
      </c>
      <c r="J17" s="6">
        <f t="shared" si="2"/>
        <v>19644.11</v>
      </c>
      <c r="K17" s="7">
        <f t="shared" si="3"/>
        <v>0.0029548631285174647</v>
      </c>
      <c r="L17" s="50">
        <f t="shared" si="4"/>
        <v>0.06163579541123565</v>
      </c>
      <c r="M17" s="51">
        <f t="shared" si="5"/>
        <v>0.2496487292627012</v>
      </c>
      <c r="N17" s="52">
        <f t="shared" si="6"/>
        <v>0.0926969967079192</v>
      </c>
      <c r="O17" s="1"/>
    </row>
    <row r="18" spans="1:15" s="33" customFormat="1" ht="16.5" thickBot="1" thickTop="1">
      <c r="A18" s="15" t="s">
        <v>8</v>
      </c>
      <c r="B18" s="16">
        <f>SUM(B4:B17)</f>
        <v>3993061.54</v>
      </c>
      <c r="C18" s="16">
        <f>SUM(C4:C17)</f>
        <v>689426.5800000001</v>
      </c>
      <c r="D18" s="17">
        <f>SUM(D4:D17)</f>
        <v>2311047.97</v>
      </c>
      <c r="E18" s="17">
        <f>SUM(E4:E17)</f>
        <v>6993536.09</v>
      </c>
      <c r="F18" s="48">
        <f>IF(E$18=0,"0.00%",E18/E$18)</f>
        <v>1</v>
      </c>
      <c r="G18" s="16">
        <f>SUM(G4:G17)</f>
        <v>4142886.9000000004</v>
      </c>
      <c r="H18" s="16">
        <f>SUM(H4:H17)</f>
        <v>284874.88000000006</v>
      </c>
      <c r="I18" s="17">
        <f>SUM(I4:I17)</f>
        <v>2220299.11</v>
      </c>
      <c r="J18" s="17">
        <f>SUM(J4:J17)</f>
        <v>6648060.89</v>
      </c>
      <c r="K18" s="18">
        <f>IF(J$18=0,"0.00%",J18/J$18)</f>
        <v>1</v>
      </c>
      <c r="L18" s="53">
        <f>IF(H18=0,"0.00%",(B18+C18)/(G18+H18)-1)</f>
        <v>0.05752936870962366</v>
      </c>
      <c r="M18" s="54">
        <f>IF(I18=0,"0.00%",D18/I18-1)</f>
        <v>0.040872357959014005</v>
      </c>
      <c r="N18" s="48">
        <f>IF(J18=0,"0.00%",E18/J18-1)</f>
        <v>0.051966311036600654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31</v>
      </c>
      <c r="E20" s="29"/>
      <c r="F20" s="30"/>
      <c r="G20" s="31"/>
      <c r="H20" s="29"/>
      <c r="I20" s="40" t="s">
        <v>32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142994.09</v>
      </c>
      <c r="C23" s="5">
        <v>74790.21</v>
      </c>
      <c r="D23" s="6">
        <v>37471.16</v>
      </c>
      <c r="E23" s="6">
        <f>SUM(B23:D23)</f>
        <v>255255.46</v>
      </c>
      <c r="F23" s="47">
        <f>IF(E$37=0,"0.00%",E23/E$37)</f>
        <v>0.009676525707015297</v>
      </c>
      <c r="G23" s="44">
        <v>140292.29</v>
      </c>
      <c r="H23" s="5">
        <v>69235.31</v>
      </c>
      <c r="I23" s="6">
        <v>42500.1</v>
      </c>
      <c r="J23" s="6">
        <f>SUM(G23:I23)</f>
        <v>252027.7</v>
      </c>
      <c r="K23" s="7">
        <f>IF(J$37=0,"0.00%",J23/J$37)</f>
        <v>0.009949902382426204</v>
      </c>
      <c r="L23" s="50">
        <f>IF((G23+H23)=0,"0.00",(B23+C23)/(G23+H23)-1)</f>
        <v>0.03940626437758077</v>
      </c>
      <c r="M23" s="51">
        <f>IF(I23=0,"0.00%",D23/I23-1)</f>
        <v>-0.11832772158183147</v>
      </c>
      <c r="N23" s="52">
        <f>IF(J23=0,"0.00%",E23/J23-1)</f>
        <v>0.012807163657010623</v>
      </c>
      <c r="O23" s="1"/>
    </row>
    <row r="24" spans="1:15" s="33" customFormat="1" ht="15">
      <c r="A24" s="21" t="s">
        <v>21</v>
      </c>
      <c r="B24" s="45">
        <v>7531870.87</v>
      </c>
      <c r="C24" s="2">
        <v>0</v>
      </c>
      <c r="D24" s="3">
        <v>3893943.57</v>
      </c>
      <c r="E24" s="6">
        <f aca="true" t="shared" si="7" ref="E24:E36">SUM(B24:D24)</f>
        <v>11425814.44</v>
      </c>
      <c r="F24" s="47">
        <f aca="true" t="shared" si="8" ref="F24:F36">IF(E$37=0,"0.00%",E24/E$37)</f>
        <v>0.433143279882227</v>
      </c>
      <c r="G24" s="45">
        <v>6242248.5</v>
      </c>
      <c r="H24" s="2">
        <v>0</v>
      </c>
      <c r="I24" s="3">
        <v>3603604.36</v>
      </c>
      <c r="J24" s="6">
        <f aca="true" t="shared" si="9" ref="J24:J36">SUM(G24:I24)</f>
        <v>9845852.86</v>
      </c>
      <c r="K24" s="7">
        <f aca="true" t="shared" si="10" ref="K24:K36">IF(J$37=0,"0.00%",J24/J$37)</f>
        <v>0.38870836352008864</v>
      </c>
      <c r="L24" s="50">
        <f aca="true" t="shared" si="11" ref="L24:L37">IF((G24+H24)=0,"0.00",(B24+C24)/(G24+H24)-1)</f>
        <v>0.20659580758439855</v>
      </c>
      <c r="M24" s="51">
        <f aca="true" t="shared" si="12" ref="M24:M37">IF(I24=0,"0.00%",D24/I24-1)</f>
        <v>0.08056911386354293</v>
      </c>
      <c r="N24" s="52">
        <f aca="true" t="shared" si="13" ref="N24:N36">IF(J24=0,"0.00%",E24/J24-1)</f>
        <v>0.16046975335359615</v>
      </c>
      <c r="O24" s="1"/>
    </row>
    <row r="25" spans="1:15" s="33" customFormat="1" ht="15">
      <c r="A25" s="21" t="s">
        <v>22</v>
      </c>
      <c r="B25" s="45">
        <v>38776.74</v>
      </c>
      <c r="C25" s="2">
        <v>0</v>
      </c>
      <c r="D25" s="3">
        <v>1924279.46</v>
      </c>
      <c r="E25" s="6">
        <f t="shared" si="7"/>
        <v>1963056.2</v>
      </c>
      <c r="F25" s="47">
        <f t="shared" si="8"/>
        <v>0.07441785489570238</v>
      </c>
      <c r="G25" s="45">
        <v>1381.97</v>
      </c>
      <c r="H25" s="2">
        <v>0</v>
      </c>
      <c r="I25" s="3">
        <v>1865050.05</v>
      </c>
      <c r="J25" s="6">
        <f t="shared" si="9"/>
        <v>1866432.02</v>
      </c>
      <c r="K25" s="7">
        <f t="shared" si="10"/>
        <v>0.07368561631294716</v>
      </c>
      <c r="L25" s="50">
        <f t="shared" si="11"/>
        <v>27.059031672178122</v>
      </c>
      <c r="M25" s="51">
        <f t="shared" si="12"/>
        <v>0.03175754452273272</v>
      </c>
      <c r="N25" s="52">
        <f t="shared" si="13"/>
        <v>0.051769461177589404</v>
      </c>
      <c r="O25" s="1"/>
    </row>
    <row r="26" spans="1:15" s="33" customFormat="1" ht="15">
      <c r="A26" s="21" t="s">
        <v>15</v>
      </c>
      <c r="B26" s="45">
        <v>153743.72</v>
      </c>
      <c r="C26" s="3">
        <v>153980.1</v>
      </c>
      <c r="D26" s="3">
        <v>88941.07</v>
      </c>
      <c r="E26" s="6">
        <f t="shared" si="7"/>
        <v>396664.89</v>
      </c>
      <c r="F26" s="47">
        <f t="shared" si="8"/>
        <v>0.01503724153503081</v>
      </c>
      <c r="G26" s="45">
        <v>143263.62</v>
      </c>
      <c r="H26" s="2">
        <v>149846.7</v>
      </c>
      <c r="I26" s="3">
        <v>111233.94</v>
      </c>
      <c r="J26" s="6">
        <f t="shared" si="9"/>
        <v>404344.26</v>
      </c>
      <c r="K26" s="7">
        <f t="shared" si="10"/>
        <v>0.015963268783131222</v>
      </c>
      <c r="L26" s="50">
        <f t="shared" si="11"/>
        <v>0.04985665465480715</v>
      </c>
      <c r="M26" s="51">
        <f t="shared" si="12"/>
        <v>-0.20041428002999795</v>
      </c>
      <c r="N26" s="52">
        <f t="shared" si="13"/>
        <v>-0.018992157821159594</v>
      </c>
      <c r="O26" s="1"/>
    </row>
    <row r="27" spans="1:15" s="33" customFormat="1" ht="15">
      <c r="A27" s="21" t="s">
        <v>16</v>
      </c>
      <c r="B27" s="45">
        <v>0</v>
      </c>
      <c r="C27" s="3">
        <v>2762.05</v>
      </c>
      <c r="D27" s="3">
        <v>12199.75</v>
      </c>
      <c r="E27" s="6">
        <f t="shared" si="7"/>
        <v>14961.8</v>
      </c>
      <c r="F27" s="47">
        <f t="shared" si="8"/>
        <v>0.0005671896002664213</v>
      </c>
      <c r="G27" s="45">
        <v>19.8</v>
      </c>
      <c r="H27" s="2">
        <v>920.98</v>
      </c>
      <c r="I27" s="3">
        <v>15426.57</v>
      </c>
      <c r="J27" s="6">
        <f t="shared" si="9"/>
        <v>16367.35</v>
      </c>
      <c r="K27" s="7">
        <f t="shared" si="10"/>
        <v>0.0006461731577878286</v>
      </c>
      <c r="L27" s="50">
        <f t="shared" si="11"/>
        <v>1.9359148791428393</v>
      </c>
      <c r="M27" s="51">
        <f t="shared" si="12"/>
        <v>-0.20917287511092875</v>
      </c>
      <c r="N27" s="52">
        <f t="shared" si="13"/>
        <v>-0.08587523331510605</v>
      </c>
      <c r="O27" s="1"/>
    </row>
    <row r="28" spans="1:15" s="33" customFormat="1" ht="15">
      <c r="A28" s="21" t="s">
        <v>23</v>
      </c>
      <c r="B28" s="45">
        <v>1984.89</v>
      </c>
      <c r="C28" s="3">
        <v>2606.44</v>
      </c>
      <c r="D28" s="3">
        <v>1105.84</v>
      </c>
      <c r="E28" s="6">
        <f t="shared" si="7"/>
        <v>5697.17</v>
      </c>
      <c r="F28" s="47">
        <f t="shared" si="8"/>
        <v>0.00021597505480288785</v>
      </c>
      <c r="G28" s="45">
        <v>980.7</v>
      </c>
      <c r="H28" s="2">
        <v>3595.57</v>
      </c>
      <c r="I28" s="3">
        <v>2425.32</v>
      </c>
      <c r="J28" s="6">
        <f t="shared" si="9"/>
        <v>7001.59</v>
      </c>
      <c r="K28" s="7">
        <f t="shared" si="10"/>
        <v>0.0002764185723306267</v>
      </c>
      <c r="L28" s="50">
        <f t="shared" si="11"/>
        <v>0.00329088974208247</v>
      </c>
      <c r="M28" s="51">
        <f t="shared" si="12"/>
        <v>-0.5440436725875348</v>
      </c>
      <c r="N28" s="52">
        <f t="shared" si="13"/>
        <v>-0.18630339679986974</v>
      </c>
      <c r="O28" s="1"/>
    </row>
    <row r="29" spans="1:15" s="33" customFormat="1" ht="15">
      <c r="A29" s="21" t="s">
        <v>13</v>
      </c>
      <c r="B29" s="45">
        <v>619484.42</v>
      </c>
      <c r="C29" s="3">
        <v>101993.47</v>
      </c>
      <c r="D29" s="3">
        <v>402809.15</v>
      </c>
      <c r="E29" s="6">
        <f t="shared" si="7"/>
        <v>1124287.04</v>
      </c>
      <c r="F29" s="47">
        <f t="shared" si="8"/>
        <v>0.04262080209615942</v>
      </c>
      <c r="G29" s="45">
        <v>582055.27</v>
      </c>
      <c r="H29" s="2">
        <v>99453</v>
      </c>
      <c r="I29" s="3">
        <v>361617.83</v>
      </c>
      <c r="J29" s="6">
        <f t="shared" si="9"/>
        <v>1043126.1000000001</v>
      </c>
      <c r="K29" s="7">
        <f t="shared" si="10"/>
        <v>0.04118199256494804</v>
      </c>
      <c r="L29" s="50">
        <f t="shared" si="11"/>
        <v>0.058648767387665</v>
      </c>
      <c r="M29" s="51">
        <f t="shared" si="12"/>
        <v>0.11390843200403045</v>
      </c>
      <c r="N29" s="52">
        <f t="shared" si="13"/>
        <v>0.07780549254783287</v>
      </c>
      <c r="O29" s="1"/>
    </row>
    <row r="30" spans="1:15" s="33" customFormat="1" ht="15">
      <c r="A30" s="21" t="s">
        <v>24</v>
      </c>
      <c r="B30" s="45">
        <v>194495.27</v>
      </c>
      <c r="C30" s="3">
        <v>21667.27</v>
      </c>
      <c r="D30" s="3">
        <v>2437.72</v>
      </c>
      <c r="E30" s="6">
        <f t="shared" si="7"/>
        <v>218600.25999999998</v>
      </c>
      <c r="F30" s="47">
        <f t="shared" si="8"/>
        <v>0.008286957056472867</v>
      </c>
      <c r="G30" s="45">
        <v>252425.77</v>
      </c>
      <c r="H30" s="2">
        <v>27227.99</v>
      </c>
      <c r="I30" s="3">
        <v>6843.12</v>
      </c>
      <c r="J30" s="6">
        <f t="shared" si="9"/>
        <v>286496.88</v>
      </c>
      <c r="K30" s="7">
        <f t="shared" si="10"/>
        <v>0.011310724927734826</v>
      </c>
      <c r="L30" s="50">
        <f t="shared" si="11"/>
        <v>-0.22703510226359924</v>
      </c>
      <c r="M30" s="51">
        <f t="shared" si="12"/>
        <v>-0.6437706777025685</v>
      </c>
      <c r="N30" s="52">
        <f t="shared" si="13"/>
        <v>-0.23698903806561533</v>
      </c>
      <c r="O30" s="1"/>
    </row>
    <row r="31" spans="1:15" s="33" customFormat="1" ht="15">
      <c r="A31" s="21" t="s">
        <v>25</v>
      </c>
      <c r="B31" s="45">
        <v>353607.94</v>
      </c>
      <c r="C31" s="3">
        <v>129446.94</v>
      </c>
      <c r="D31" s="3">
        <v>69549.49</v>
      </c>
      <c r="E31" s="6">
        <f t="shared" si="7"/>
        <v>552604.37</v>
      </c>
      <c r="F31" s="47">
        <f t="shared" si="8"/>
        <v>0.020948779673954844</v>
      </c>
      <c r="G31" s="45">
        <v>355814.32</v>
      </c>
      <c r="H31" s="2">
        <v>155985.91</v>
      </c>
      <c r="I31" s="3">
        <v>75757.81</v>
      </c>
      <c r="J31" s="6">
        <f t="shared" si="9"/>
        <v>587558.04</v>
      </c>
      <c r="K31" s="7">
        <f t="shared" si="10"/>
        <v>0.023196438891477687</v>
      </c>
      <c r="L31" s="50">
        <f t="shared" si="11"/>
        <v>-0.056165176010178786</v>
      </c>
      <c r="M31" s="51">
        <f t="shared" si="12"/>
        <v>-0.08194957061192754</v>
      </c>
      <c r="N31" s="52">
        <f t="shared" si="13"/>
        <v>-0.05948973143146852</v>
      </c>
      <c r="O31" s="1"/>
    </row>
    <row r="32" spans="1:15" s="33" customFormat="1" ht="15">
      <c r="A32" s="21" t="s">
        <v>26</v>
      </c>
      <c r="B32" s="45">
        <v>13440.1</v>
      </c>
      <c r="C32" s="3">
        <v>23179.81</v>
      </c>
      <c r="D32" s="3">
        <v>10898.11</v>
      </c>
      <c r="E32" s="6">
        <f t="shared" si="7"/>
        <v>47518.020000000004</v>
      </c>
      <c r="F32" s="47">
        <f t="shared" si="8"/>
        <v>0.0018013692716953719</v>
      </c>
      <c r="G32" s="45">
        <v>22332.13</v>
      </c>
      <c r="H32" s="2">
        <v>24243.65</v>
      </c>
      <c r="I32" s="3">
        <v>20683.71</v>
      </c>
      <c r="J32" s="6">
        <f t="shared" si="9"/>
        <v>67259.48999999999</v>
      </c>
      <c r="K32" s="7">
        <f t="shared" si="10"/>
        <v>0.0026553643103189506</v>
      </c>
      <c r="L32" s="50">
        <f t="shared" si="11"/>
        <v>-0.21375637724156193</v>
      </c>
      <c r="M32" s="51">
        <f t="shared" si="12"/>
        <v>-0.473106613852157</v>
      </c>
      <c r="N32" s="52">
        <f t="shared" si="13"/>
        <v>-0.2935120382268731</v>
      </c>
      <c r="O32" s="1"/>
    </row>
    <row r="33" spans="1:15" s="33" customFormat="1" ht="15">
      <c r="A33" s="21" t="s">
        <v>27</v>
      </c>
      <c r="B33" s="45">
        <v>2656888.44</v>
      </c>
      <c r="C33" s="3">
        <v>369513.5</v>
      </c>
      <c r="D33" s="3">
        <v>67826.39</v>
      </c>
      <c r="E33" s="6">
        <f t="shared" si="7"/>
        <v>3094228.33</v>
      </c>
      <c r="F33" s="47">
        <f t="shared" si="8"/>
        <v>0.11729966512222703</v>
      </c>
      <c r="G33" s="45">
        <v>2655164.41</v>
      </c>
      <c r="H33" s="2">
        <v>354417.67</v>
      </c>
      <c r="I33" s="3">
        <v>89365.85</v>
      </c>
      <c r="J33" s="6">
        <f t="shared" si="9"/>
        <v>3098947.93</v>
      </c>
      <c r="K33" s="7">
        <f t="shared" si="10"/>
        <v>0.12234460494509831</v>
      </c>
      <c r="L33" s="50">
        <f t="shared" si="11"/>
        <v>0.0055887693217524514</v>
      </c>
      <c r="M33" s="51">
        <f t="shared" si="12"/>
        <v>-0.24102562667954264</v>
      </c>
      <c r="N33" s="52">
        <f t="shared" si="13"/>
        <v>-0.001522968474013675</v>
      </c>
      <c r="O33" s="1"/>
    </row>
    <row r="34" spans="1:15" s="33" customFormat="1" ht="15">
      <c r="A34" s="21" t="s">
        <v>14</v>
      </c>
      <c r="B34" s="45">
        <v>100621.46</v>
      </c>
      <c r="C34" s="3">
        <v>69593.47</v>
      </c>
      <c r="D34" s="3">
        <v>40600.18</v>
      </c>
      <c r="E34" s="6">
        <f t="shared" si="7"/>
        <v>210815.11</v>
      </c>
      <c r="F34" s="47">
        <f t="shared" si="8"/>
        <v>0.00799182838769544</v>
      </c>
      <c r="G34" s="45">
        <v>91569.47</v>
      </c>
      <c r="H34" s="2">
        <v>62248.01</v>
      </c>
      <c r="I34" s="3">
        <v>52465.18</v>
      </c>
      <c r="J34" s="6">
        <f t="shared" si="9"/>
        <v>206282.66</v>
      </c>
      <c r="K34" s="7">
        <f t="shared" si="10"/>
        <v>0.008143915649697294</v>
      </c>
      <c r="L34" s="50">
        <f t="shared" si="11"/>
        <v>0.10660329372188371</v>
      </c>
      <c r="M34" s="51">
        <f t="shared" si="12"/>
        <v>-0.2261499912894609</v>
      </c>
      <c r="N34" s="52">
        <f t="shared" si="13"/>
        <v>0.02197203584634777</v>
      </c>
      <c r="O34" s="1"/>
    </row>
    <row r="35" spans="1:15" s="33" customFormat="1" ht="15">
      <c r="A35" s="21" t="s">
        <v>28</v>
      </c>
      <c r="B35" s="45">
        <v>2675758.51</v>
      </c>
      <c r="C35" s="3">
        <v>2054972.47</v>
      </c>
      <c r="D35" s="14">
        <v>2253225.23</v>
      </c>
      <c r="E35" s="6">
        <f t="shared" si="7"/>
        <v>6983956.209999999</v>
      </c>
      <c r="F35" s="47">
        <f t="shared" si="8"/>
        <v>0.2647560675204915</v>
      </c>
      <c r="G35" s="45">
        <v>5103166.02</v>
      </c>
      <c r="H35" s="2">
        <v>78341.82</v>
      </c>
      <c r="I35" s="14">
        <v>2368493.69</v>
      </c>
      <c r="J35" s="6">
        <f t="shared" si="9"/>
        <v>7550001.529999999</v>
      </c>
      <c r="K35" s="7">
        <f t="shared" si="10"/>
        <v>0.2980695304947372</v>
      </c>
      <c r="L35" s="50">
        <f t="shared" si="11"/>
        <v>-0.08699723592428266</v>
      </c>
      <c r="M35" s="51">
        <f t="shared" si="12"/>
        <v>-0.048667412747044336</v>
      </c>
      <c r="N35" s="52">
        <f t="shared" si="13"/>
        <v>-0.0749728748730466</v>
      </c>
      <c r="O35" s="1"/>
    </row>
    <row r="36" spans="1:15" s="33" customFormat="1" ht="15.75" thickBot="1">
      <c r="A36" s="22" t="s">
        <v>9</v>
      </c>
      <c r="B36" s="46">
        <v>31218.49</v>
      </c>
      <c r="C36" s="36">
        <v>33634.87</v>
      </c>
      <c r="D36" s="36">
        <v>20520.79</v>
      </c>
      <c r="E36" s="6">
        <f t="shared" si="7"/>
        <v>85374.15</v>
      </c>
      <c r="F36" s="47">
        <f t="shared" si="8"/>
        <v>0.0032364641962588383</v>
      </c>
      <c r="G36" s="46">
        <v>52150.28</v>
      </c>
      <c r="H36" s="2">
        <v>25315.54</v>
      </c>
      <c r="I36" s="36">
        <v>20501.36</v>
      </c>
      <c r="J36" s="6">
        <f t="shared" si="9"/>
        <v>97967.18000000001</v>
      </c>
      <c r="K36" s="7">
        <f t="shared" si="10"/>
        <v>0.0038676854872761084</v>
      </c>
      <c r="L36" s="56">
        <f t="shared" si="11"/>
        <v>-0.16281322523920883</v>
      </c>
      <c r="M36" s="57">
        <f t="shared" si="12"/>
        <v>0.0009477420034573747</v>
      </c>
      <c r="N36" s="52">
        <f t="shared" si="13"/>
        <v>-0.12854335502971515</v>
      </c>
      <c r="O36" s="1"/>
    </row>
    <row r="37" spans="1:15" s="33" customFormat="1" ht="16.5" thickBot="1" thickTop="1">
      <c r="A37" s="15" t="s">
        <v>8</v>
      </c>
      <c r="B37" s="16">
        <f>SUM(B23:B36)</f>
        <v>14514884.94</v>
      </c>
      <c r="C37" s="16">
        <f>SUM(C23:C36)</f>
        <v>3038140.6</v>
      </c>
      <c r="D37" s="17">
        <f>SUM(D23:D36)</f>
        <v>8825807.909999998</v>
      </c>
      <c r="E37" s="17">
        <f>SUM(E23:E36)</f>
        <v>26378833.449999996</v>
      </c>
      <c r="F37" s="48">
        <f>IF(E$37=0,"0.00%",E37/E$37)</f>
        <v>1</v>
      </c>
      <c r="G37" s="16">
        <f>SUM(G23:G36)</f>
        <v>15642864.55</v>
      </c>
      <c r="H37" s="16">
        <f>SUM(H23:H36)</f>
        <v>1050832.1500000001</v>
      </c>
      <c r="I37" s="17">
        <f>SUM(I23:I36)</f>
        <v>8635968.889999999</v>
      </c>
      <c r="J37" s="17">
        <f>SUM(J23:J36)</f>
        <v>25329665.589999996</v>
      </c>
      <c r="K37" s="18">
        <f>IF(J$37=0,"0.00%",J37/J$37)</f>
        <v>1</v>
      </c>
      <c r="L37" s="55">
        <f t="shared" si="11"/>
        <v>0.051476246121088254</v>
      </c>
      <c r="M37" s="54">
        <f t="shared" si="12"/>
        <v>0.021982364968894608</v>
      </c>
      <c r="N37" s="48">
        <f>IF(J37=0,"0.00%",E37/J37-1)</f>
        <v>0.04142051762476506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Jan - May 08 - 09</oddHeader>
    <oddFooter>&amp;LStatistics and Reference Materials/Ontario Land Border (May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2008-02-11T17:43:27Z</cp:lastPrinted>
  <dcterms:created xsi:type="dcterms:W3CDTF">2006-01-31T19:56:50Z</dcterms:created>
  <dcterms:modified xsi:type="dcterms:W3CDTF">2009-06-22T18:40:33Z</dcterms:modified>
  <cp:category/>
  <cp:version/>
  <cp:contentType/>
  <cp:contentStatus/>
</cp:coreProperties>
</file>