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<sst xmlns="http://schemas.openxmlformats.org/spreadsheetml/2006/main" count="90" uniqueCount="33">
  <si>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</si>
  <si>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</si>
  <si>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</si>
  <si>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</si>
  <si>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</si>
  <si>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</si>
  <si>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</si>
  <si>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</si>
  <si>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</si>
  <si>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</si>
  <si>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</si>
  <si>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</si>
  <si>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</si>
  <si>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</si>
  <si>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</si>
  <si>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</si>
  <si>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</si>
  <si>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</si>
  <si>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</si>
  <si>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</si>
  <si>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</si>
  <si>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</si>
  <si>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</si>
  <si>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</si>
  <si>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</si>
  <si>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</si>
  <si>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</si>
  <si>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</si>
  <si>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</si>
  <si>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Mar 10</t>
  </si>
  <si>
    <t>Mar 09</t>
  </si>
  <si>
    <t>Jan - Mar 10</t>
  </si>
  <si>
    <t>Jan - Mar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</si>
</sst>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  <xf numFmtId="10" fontId="1" fillId="2" borderId="33" xfId="19" applyNumberFormat="1" applyFont="1" applyFill="1" applyBorder="1" applyAlignment="1">
      <alignment horizontal="right"/>
    </xf>
    <xf numFmtId="10" fontId="2" fillId="0" borderId="19" xfId="19" applyNumberFormat="1" applyFont="1" applyBorder="1" applyAlignment="1">
      <alignment horizontal="right"/>
    </xf>
    <xf numFmtId="10" fontId="2" fillId="0" borderId="20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2">
      <pane xSplit="1" topLeftCell="B1" activePane="topRight" state="frozen"/>
      <selection pane="topLeft" activeCell="A1" sqref="A1"/>
      <selection pane="topRight" activeCell="C17" sqref="C17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29</v>
      </c>
      <c r="E1" s="29"/>
      <c r="F1" s="30"/>
      <c r="G1" s="31"/>
      <c r="H1" s="29"/>
      <c r="I1" s="34" t="s">
        <v>30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26067.17</v>
      </c>
      <c r="C4" s="5">
        <v>19855.25</v>
      </c>
      <c r="D4" s="6">
        <v>6887.06</v>
      </c>
      <c r="E4" s="6">
        <f>SUM(B4:D4)</f>
        <v>52809.479999999996</v>
      </c>
      <c r="F4" s="47">
        <f>IF(E$18=0,"0.00%",E4/E$18)</f>
        <v>0.010314825278909394</v>
      </c>
      <c r="G4" s="44">
        <v>25560.92</v>
      </c>
      <c r="H4" s="5">
        <v>13093.04</v>
      </c>
      <c r="I4" s="6">
        <v>8515.12</v>
      </c>
      <c r="J4" s="6">
        <f>SUM(G4:I4)</f>
        <v>47169.08</v>
      </c>
      <c r="K4" s="7">
        <f>IF(J$18=0,"0.00%",J4/J$18)</f>
        <v>0.0089100566900144</v>
      </c>
      <c r="L4" s="50">
        <f>IF((G4+H4)=0,"0.00%",(B4+C4)/(G4+H4)-1)</f>
        <v>0.18803920736711066</v>
      </c>
      <c r="M4" s="51">
        <f>IF(I4=0,"0.00%",D4/I4-1)</f>
        <v>-0.19119636599366774</v>
      </c>
      <c r="N4" s="52">
        <f>IF(J4=0,"0.00%",E4/J4-1)</f>
        <v>0.1195783339424894</v>
      </c>
      <c r="O4" s="1"/>
    </row>
    <row r="5" spans="1:15" s="33" customFormat="1" ht="15">
      <c r="A5" s="21" t="s">
        <v>21</v>
      </c>
      <c r="B5" s="2">
        <v>1389570.19</v>
      </c>
      <c r="C5" s="2">
        <v>0</v>
      </c>
      <c r="D5" s="3">
        <v>714212.49</v>
      </c>
      <c r="E5" s="6">
        <f aca="true" t="shared" si="0" ref="E5:E17">SUM(B5:D5)</f>
        <v>2103782.6799999997</v>
      </c>
      <c r="F5" s="47">
        <f aca="true" t="shared" si="1" ref="F5:F17">IF(E$18=0,"0.00%",E5/E$18)</f>
        <v>0.4109139262305887</v>
      </c>
      <c r="G5" s="45">
        <v>1480574.24</v>
      </c>
      <c r="H5" s="2">
        <v>0</v>
      </c>
      <c r="I5" s="3">
        <v>793431.02</v>
      </c>
      <c r="J5" s="6">
        <f aca="true" t="shared" si="2" ref="J5:J17">SUM(G5:I5)</f>
        <v>2274005.26</v>
      </c>
      <c r="K5" s="7">
        <f aca="true" t="shared" si="3" ref="K5:K17">IF(J$18=0,"0.00%",J5/J$18)</f>
        <v>0.4295507942913224</v>
      </c>
      <c r="L5" s="50">
        <f aca="true" t="shared" si="4" ref="L5:L17">IF((G5+H5)=0,"0.00%",(B5+C5)/(G5+H5)-1)</f>
        <v>-0.06146537440770283</v>
      </c>
      <c r="M5" s="51">
        <f aca="true" t="shared" si="5" ref="M5:M17">IF(I5=0,"0.00%",D5/I5-1)</f>
        <v>-0.09984299580321432</v>
      </c>
      <c r="N5" s="52">
        <f aca="true" t="shared" si="6" ref="N5:N17">IF(J5=0,"0.00%",E5/J5-1)</f>
        <v>-0.07485584268173595</v>
      </c>
      <c r="O5" s="1"/>
    </row>
    <row r="6" spans="1:15" s="33" customFormat="1" ht="15">
      <c r="A6" s="21" t="s">
        <v>22</v>
      </c>
      <c r="B6" s="2">
        <v>14971.76</v>
      </c>
      <c r="C6" s="2">
        <v>0</v>
      </c>
      <c r="D6" s="3">
        <v>377945.53</v>
      </c>
      <c r="E6" s="6">
        <f t="shared" si="0"/>
        <v>392917.29000000004</v>
      </c>
      <c r="F6" s="47">
        <f t="shared" si="1"/>
        <v>0.07674518278560163</v>
      </c>
      <c r="G6" s="45">
        <v>7436.98</v>
      </c>
      <c r="H6" s="2">
        <v>0</v>
      </c>
      <c r="I6" s="3">
        <v>405364.64</v>
      </c>
      <c r="J6" s="6">
        <f t="shared" si="2"/>
        <v>412801.62</v>
      </c>
      <c r="K6" s="7">
        <f t="shared" si="3"/>
        <v>0.07797662867136229</v>
      </c>
      <c r="L6" s="50">
        <f t="shared" si="4"/>
        <v>1.0131504992617972</v>
      </c>
      <c r="M6" s="51">
        <f t="shared" si="5"/>
        <v>-0.06764060624528079</v>
      </c>
      <c r="N6" s="52">
        <f t="shared" si="6"/>
        <v>-0.04816921503360372</v>
      </c>
      <c r="O6" s="1"/>
    </row>
    <row r="7" spans="1:15" s="33" customFormat="1" ht="15">
      <c r="A7" s="21" t="s">
        <v>15</v>
      </c>
      <c r="B7" s="2">
        <v>32306.31</v>
      </c>
      <c r="C7" s="2">
        <v>31790.72</v>
      </c>
      <c r="D7" s="3">
        <v>11145.06</v>
      </c>
      <c r="E7" s="6">
        <f t="shared" si="0"/>
        <v>75242.09</v>
      </c>
      <c r="F7" s="47">
        <f t="shared" si="1"/>
        <v>0.014696395646576632</v>
      </c>
      <c r="G7" s="45">
        <v>23793.02</v>
      </c>
      <c r="H7" s="2">
        <v>26706.77</v>
      </c>
      <c r="I7" s="3">
        <v>13900.96</v>
      </c>
      <c r="J7" s="6">
        <f t="shared" si="2"/>
        <v>64400.75</v>
      </c>
      <c r="K7" s="7">
        <f t="shared" si="3"/>
        <v>0.012165052474617797</v>
      </c>
      <c r="L7" s="50">
        <f t="shared" si="4"/>
        <v>0.2692533968953137</v>
      </c>
      <c r="M7" s="51">
        <f t="shared" si="5"/>
        <v>-0.19825249479172657</v>
      </c>
      <c r="N7" s="52">
        <f t="shared" si="6"/>
        <v>0.16834182831721667</v>
      </c>
      <c r="O7" s="1"/>
    </row>
    <row r="8" spans="1:15" s="33" customFormat="1" ht="15">
      <c r="A8" s="21" t="s">
        <v>16</v>
      </c>
      <c r="B8" s="2">
        <v>18.99</v>
      </c>
      <c r="C8" s="2">
        <v>373.02</v>
      </c>
      <c r="D8" s="3">
        <v>1665.25</v>
      </c>
      <c r="E8" s="6">
        <f t="shared" si="0"/>
        <v>2057.26</v>
      </c>
      <c r="F8" s="47">
        <f t="shared" si="1"/>
        <v>0.0004018270479711056</v>
      </c>
      <c r="G8" s="45">
        <v>0</v>
      </c>
      <c r="H8" s="2">
        <v>574.07</v>
      </c>
      <c r="I8" s="3">
        <v>1614.47</v>
      </c>
      <c r="J8" s="6">
        <f t="shared" si="2"/>
        <v>2188.54</v>
      </c>
      <c r="K8" s="7">
        <f t="shared" si="3"/>
        <v>0.00041340673738737567</v>
      </c>
      <c r="L8" s="50">
        <f t="shared" si="4"/>
        <v>-0.3171390248575958</v>
      </c>
      <c r="M8" s="51">
        <f t="shared" si="5"/>
        <v>0.03145304651061953</v>
      </c>
      <c r="N8" s="52">
        <f t="shared" si="6"/>
        <v>-0.05998519560985849</v>
      </c>
      <c r="O8" s="1"/>
    </row>
    <row r="9" spans="1:15" s="33" customFormat="1" ht="15">
      <c r="A9" s="21" t="s">
        <v>23</v>
      </c>
      <c r="B9" s="2">
        <v>91.96</v>
      </c>
      <c r="C9" s="2">
        <v>286.29</v>
      </c>
      <c r="D9" s="3">
        <v>302.05</v>
      </c>
      <c r="E9" s="6">
        <f t="shared" si="0"/>
        <v>680.3</v>
      </c>
      <c r="F9" s="47">
        <f t="shared" si="1"/>
        <v>0.00013287719623904763</v>
      </c>
      <c r="G9" s="45">
        <v>324.82</v>
      </c>
      <c r="H9" s="2">
        <v>561.23</v>
      </c>
      <c r="I9" s="3">
        <v>274.25</v>
      </c>
      <c r="J9" s="6">
        <f t="shared" si="2"/>
        <v>1160.3</v>
      </c>
      <c r="K9" s="7">
        <f t="shared" si="3"/>
        <v>0.00021917618018888025</v>
      </c>
      <c r="L9" s="50">
        <f t="shared" si="4"/>
        <v>-0.5731053552282602</v>
      </c>
      <c r="M9" s="51">
        <f t="shared" si="5"/>
        <v>0.10136736554238834</v>
      </c>
      <c r="N9" s="52">
        <f t="shared" si="6"/>
        <v>-0.4136861156597432</v>
      </c>
      <c r="O9" s="1"/>
    </row>
    <row r="10" spans="1:15" s="33" customFormat="1" ht="15">
      <c r="A10" s="21" t="s">
        <v>13</v>
      </c>
      <c r="B10" s="2">
        <v>117483.7</v>
      </c>
      <c r="C10" s="2">
        <v>21756.38</v>
      </c>
      <c r="D10" s="3">
        <v>75620.97</v>
      </c>
      <c r="E10" s="6">
        <f t="shared" si="0"/>
        <v>214861.05</v>
      </c>
      <c r="F10" s="47">
        <f t="shared" si="1"/>
        <v>0.04196697619429343</v>
      </c>
      <c r="G10" s="45">
        <v>119087.79</v>
      </c>
      <c r="H10" s="2">
        <v>21165.43</v>
      </c>
      <c r="I10" s="3">
        <v>68083.54</v>
      </c>
      <c r="J10" s="6">
        <f t="shared" si="2"/>
        <v>208336.76</v>
      </c>
      <c r="K10" s="7">
        <f t="shared" si="3"/>
        <v>0.03935400779947212</v>
      </c>
      <c r="L10" s="50">
        <f t="shared" si="4"/>
        <v>-0.007223648768990953</v>
      </c>
      <c r="M10" s="51">
        <f t="shared" si="5"/>
        <v>0.11070855011358116</v>
      </c>
      <c r="N10" s="52">
        <f t="shared" si="6"/>
        <v>0.031316076913166846</v>
      </c>
      <c r="O10" s="1"/>
    </row>
    <row r="11" spans="1:15" s="33" customFormat="1" ht="15">
      <c r="A11" s="21" t="s">
        <v>24</v>
      </c>
      <c r="B11" s="2">
        <v>23181.15</v>
      </c>
      <c r="C11" s="2">
        <v>2149.76</v>
      </c>
      <c r="D11" s="3">
        <v>155.44</v>
      </c>
      <c r="E11" s="6">
        <f t="shared" si="0"/>
        <v>25486.350000000002</v>
      </c>
      <c r="F11" s="47">
        <f t="shared" si="1"/>
        <v>0.004978031354354037</v>
      </c>
      <c r="G11" s="45">
        <v>33644.55</v>
      </c>
      <c r="H11" s="2">
        <v>3852.58</v>
      </c>
      <c r="I11" s="3">
        <v>638.22</v>
      </c>
      <c r="J11" s="6">
        <f t="shared" si="2"/>
        <v>38135.350000000006</v>
      </c>
      <c r="K11" s="7">
        <f t="shared" si="3"/>
        <v>0.0072036200492683064</v>
      </c>
      <c r="L11" s="50">
        <f t="shared" si="4"/>
        <v>-0.32445736513701184</v>
      </c>
      <c r="M11" s="51">
        <f t="shared" si="5"/>
        <v>-0.7564476199429664</v>
      </c>
      <c r="N11" s="52">
        <f t="shared" si="6"/>
        <v>-0.3316870043148943</v>
      </c>
      <c r="O11" s="1"/>
    </row>
    <row r="12" spans="1:15" s="33" customFormat="1" ht="15">
      <c r="A12" s="21" t="s">
        <v>25</v>
      </c>
      <c r="B12" s="2">
        <v>63666.43</v>
      </c>
      <c r="C12" s="2">
        <v>24559.12</v>
      </c>
      <c r="D12" s="3">
        <v>5605.5</v>
      </c>
      <c r="E12" s="6">
        <f t="shared" si="0"/>
        <v>93831.05</v>
      </c>
      <c r="F12" s="47">
        <f t="shared" si="1"/>
        <v>0.018327218644959415</v>
      </c>
      <c r="G12" s="45">
        <v>63914.32</v>
      </c>
      <c r="H12" s="2">
        <v>25657.93</v>
      </c>
      <c r="I12" s="3">
        <v>9365.7</v>
      </c>
      <c r="J12" s="6">
        <f t="shared" si="2"/>
        <v>98937.95</v>
      </c>
      <c r="K12" s="7">
        <f t="shared" si="3"/>
        <v>0.018688995912021396</v>
      </c>
      <c r="L12" s="50">
        <f t="shared" si="4"/>
        <v>-0.015034790350806126</v>
      </c>
      <c r="M12" s="51">
        <f t="shared" si="5"/>
        <v>-0.40148627438418916</v>
      </c>
      <c r="N12" s="52">
        <f t="shared" si="6"/>
        <v>-0.05161720047767304</v>
      </c>
      <c r="O12" s="1"/>
    </row>
    <row r="13" spans="1:15" s="33" customFormat="1" ht="15">
      <c r="A13" s="21" t="s">
        <v>26</v>
      </c>
      <c r="B13" s="2">
        <v>1829.28</v>
      </c>
      <c r="C13" s="2">
        <v>5685.31</v>
      </c>
      <c r="D13" s="3">
        <v>2720.99</v>
      </c>
      <c r="E13" s="6">
        <f t="shared" si="0"/>
        <v>10235.58</v>
      </c>
      <c r="F13" s="47">
        <f t="shared" si="1"/>
        <v>0.0019992285348823624</v>
      </c>
      <c r="G13" s="45">
        <v>2549.1</v>
      </c>
      <c r="H13" s="2">
        <v>4605.75</v>
      </c>
      <c r="I13" s="3">
        <v>2267.61</v>
      </c>
      <c r="J13" s="6">
        <f t="shared" si="2"/>
        <v>9422.460000000001</v>
      </c>
      <c r="K13" s="7">
        <f t="shared" si="3"/>
        <v>0.0017798662335452183</v>
      </c>
      <c r="L13" s="50">
        <f t="shared" si="4"/>
        <v>0.050279181254673455</v>
      </c>
      <c r="M13" s="51">
        <f t="shared" si="5"/>
        <v>0.19993737900256203</v>
      </c>
      <c r="N13" s="52">
        <f t="shared" si="6"/>
        <v>0.08629593545634573</v>
      </c>
      <c r="O13" s="1"/>
    </row>
    <row r="14" spans="1:15" s="33" customFormat="1" ht="15">
      <c r="A14" s="21" t="s">
        <v>27</v>
      </c>
      <c r="B14" s="2">
        <v>459086.52</v>
      </c>
      <c r="C14" s="2">
        <v>55667.49</v>
      </c>
      <c r="D14" s="3">
        <v>9364.56</v>
      </c>
      <c r="E14" s="6">
        <f t="shared" si="0"/>
        <v>524118.57</v>
      </c>
      <c r="F14" s="47">
        <f t="shared" si="1"/>
        <v>0.10237160969927829</v>
      </c>
      <c r="G14" s="45">
        <v>501571.34</v>
      </c>
      <c r="H14" s="2">
        <v>77045.19</v>
      </c>
      <c r="I14" s="3">
        <v>10917.33</v>
      </c>
      <c r="J14" s="6">
        <f t="shared" si="2"/>
        <v>589533.86</v>
      </c>
      <c r="K14" s="7">
        <f t="shared" si="3"/>
        <v>0.11136066493734904</v>
      </c>
      <c r="L14" s="50">
        <f t="shared" si="4"/>
        <v>-0.11037106043271872</v>
      </c>
      <c r="M14" s="51">
        <f t="shared" si="5"/>
        <v>-0.1422298309201976</v>
      </c>
      <c r="N14" s="52">
        <f t="shared" si="6"/>
        <v>-0.11096103962544235</v>
      </c>
      <c r="O14" s="1"/>
    </row>
    <row r="15" spans="1:15" s="33" customFormat="1" ht="15">
      <c r="A15" s="21" t="s">
        <v>14</v>
      </c>
      <c r="B15" s="2">
        <v>15073.58</v>
      </c>
      <c r="C15" s="2">
        <v>14069.5</v>
      </c>
      <c r="D15" s="3">
        <v>5524.48</v>
      </c>
      <c r="E15" s="6">
        <f t="shared" si="0"/>
        <v>34667.56</v>
      </c>
      <c r="F15" s="47">
        <f t="shared" si="1"/>
        <v>0.0067713187906055525</v>
      </c>
      <c r="G15" s="45">
        <v>16192.78</v>
      </c>
      <c r="H15" s="2">
        <v>12147.89</v>
      </c>
      <c r="I15" s="3">
        <v>6270.42</v>
      </c>
      <c r="J15" s="6">
        <f t="shared" si="2"/>
        <v>34611.09</v>
      </c>
      <c r="K15" s="7">
        <f t="shared" si="3"/>
        <v>0.0065379009724843146</v>
      </c>
      <c r="L15" s="50">
        <f t="shared" si="4"/>
        <v>0.028313021534071225</v>
      </c>
      <c r="M15" s="51">
        <f t="shared" si="5"/>
        <v>-0.11896172824148954</v>
      </c>
      <c r="N15" s="52">
        <f t="shared" si="6"/>
        <v>0.0016315579775152411</v>
      </c>
      <c r="O15" s="1"/>
    </row>
    <row r="16" spans="1:15" s="33" customFormat="1" ht="15">
      <c r="A16" s="21" t="s">
        <v>28</v>
      </c>
      <c r="B16" s="2">
        <v>594019.6</v>
      </c>
      <c r="C16" s="2">
        <v>475294.27</v>
      </c>
      <c r="D16" s="14">
        <v>500084.09</v>
      </c>
      <c r="E16" s="6">
        <f t="shared" si="0"/>
        <v>1569397.9600000002</v>
      </c>
      <c r="F16" s="47">
        <f t="shared" si="1"/>
        <v>0.3065371170190814</v>
      </c>
      <c r="G16" s="45">
        <v>577535.19</v>
      </c>
      <c r="H16" s="2">
        <v>444727.31</v>
      </c>
      <c r="I16" s="14">
        <v>474843.74</v>
      </c>
      <c r="J16" s="6">
        <f t="shared" si="2"/>
        <v>1497106.24</v>
      </c>
      <c r="K16" s="7">
        <f t="shared" si="3"/>
        <v>0.282797575644348</v>
      </c>
      <c r="L16" s="50">
        <f t="shared" si="4"/>
        <v>0.0460267005783741</v>
      </c>
      <c r="M16" s="51">
        <f t="shared" si="5"/>
        <v>0.05315506528526637</v>
      </c>
      <c r="N16" s="52">
        <f t="shared" si="6"/>
        <v>0.048287635218192904</v>
      </c>
      <c r="O16" s="1"/>
    </row>
    <row r="17" spans="1:15" s="33" customFormat="1" ht="15.75" thickBot="1">
      <c r="A17" s="22" t="s">
        <v>9</v>
      </c>
      <c r="B17" s="2">
        <v>11637.05</v>
      </c>
      <c r="C17" s="2">
        <v>4835.58</v>
      </c>
      <c r="D17" s="36">
        <v>3205.01</v>
      </c>
      <c r="E17" s="6">
        <f t="shared" si="0"/>
        <v>19677.64</v>
      </c>
      <c r="F17" s="47">
        <f t="shared" si="1"/>
        <v>0.0038434655766593166</v>
      </c>
      <c r="G17" s="46">
        <v>5456.32</v>
      </c>
      <c r="H17" s="2">
        <v>7097.66</v>
      </c>
      <c r="I17" s="36">
        <v>3551.45</v>
      </c>
      <c r="J17" s="6">
        <f t="shared" si="2"/>
        <v>16105.43</v>
      </c>
      <c r="K17" s="7">
        <f t="shared" si="3"/>
        <v>0.003042253406618459</v>
      </c>
      <c r="L17" s="50">
        <f t="shared" si="4"/>
        <v>0.31214403718979944</v>
      </c>
      <c r="M17" s="51">
        <f t="shared" si="5"/>
        <v>-0.09754888848216914</v>
      </c>
      <c r="N17" s="52">
        <f t="shared" si="6"/>
        <v>0.22180159114037923</v>
      </c>
      <c r="O17" s="1"/>
    </row>
    <row r="18" spans="1:15" s="33" customFormat="1" ht="16.5" thickBot="1" thickTop="1">
      <c r="A18" s="15" t="s">
        <v>8</v>
      </c>
      <c r="B18" s="16">
        <f>SUM(B4:B17)</f>
        <v>2749003.69</v>
      </c>
      <c r="C18" s="16">
        <f>SUM(C4:C17)</f>
        <v>656322.69</v>
      </c>
      <c r="D18" s="17">
        <f>SUM(D4:D17)</f>
        <v>1714438.4800000002</v>
      </c>
      <c r="E18" s="17">
        <f>SUM(E4:E17)</f>
        <v>5119764.8599999985</v>
      </c>
      <c r="F18" s="48">
        <f>IF(E$18=0,"0.00%",E18/E$18)</f>
        <v>1</v>
      </c>
      <c r="G18" s="16">
        <f>SUM(G4:G17)</f>
        <v>2857641.3699999996</v>
      </c>
      <c r="H18" s="16">
        <f>SUM(H4:H17)</f>
        <v>637234.85</v>
      </c>
      <c r="I18" s="17">
        <f>SUM(I4:I17)</f>
        <v>1799038.47</v>
      </c>
      <c r="J18" s="17">
        <f>SUM(J4:J17)</f>
        <v>5293914.6899999995</v>
      </c>
      <c r="K18" s="18">
        <f>IF(J$18=0,"0.00%",J18/J$18)</f>
        <v>1</v>
      </c>
      <c r="L18" s="53">
        <f>IF(H18=0,"0.00%",(B18+C18)/(G18+H18)-1)</f>
        <v>-0.02562317929531699</v>
      </c>
      <c r="M18" s="54">
        <f>IF(I18=0,"0.00%",D18/I18-1)</f>
        <v>-0.047025114476845986</v>
      </c>
      <c r="N18" s="48">
        <f>IF(J18=0,"0.00%",E18/J18-1)</f>
        <v>-0.032896229009689804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31</v>
      </c>
      <c r="E20" s="29"/>
      <c r="F20" s="30"/>
      <c r="G20" s="31"/>
      <c r="H20" s="29"/>
      <c r="I20" s="40" t="s">
        <v>32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51468.05</v>
      </c>
      <c r="C23" s="5">
        <v>42963.36</v>
      </c>
      <c r="D23" s="6">
        <v>17718.84</v>
      </c>
      <c r="E23" s="6">
        <f>SUM(B23:D23)</f>
        <v>112150.25</v>
      </c>
      <c r="F23" s="47">
        <f>IF(E$37=0,"0.00%",E23/E$37)</f>
        <v>0.008348731367128477</v>
      </c>
      <c r="G23" s="44">
        <v>64070.64</v>
      </c>
      <c r="H23" s="5">
        <v>34533.28</v>
      </c>
      <c r="I23" s="6">
        <v>20869.03</v>
      </c>
      <c r="J23" s="6">
        <f>SUM(G23:I23)</f>
        <v>119472.95</v>
      </c>
      <c r="K23" s="7">
        <f>IF(J$37=0,"0.00%",J23/J$37)</f>
        <v>0.008647980610847735</v>
      </c>
      <c r="L23" s="50">
        <f>IF((G23+H23)=0,"0.00",(B23+C23)/(G23+H23)-1)</f>
        <v>-0.042315863304420276</v>
      </c>
      <c r="M23" s="51">
        <f>IF(I23=0,"0.00%",D23/I23-1)</f>
        <v>-0.1509504754174008</v>
      </c>
      <c r="N23" s="52">
        <f>IF(J23=0,"0.00%",E23/J23-1)</f>
        <v>-0.0612916982463394</v>
      </c>
      <c r="O23" s="1"/>
    </row>
    <row r="24" spans="1:15" s="33" customFormat="1" ht="15">
      <c r="A24" s="21" t="s">
        <v>21</v>
      </c>
      <c r="B24" s="45">
        <v>3632825.3</v>
      </c>
      <c r="C24" s="2">
        <v>0</v>
      </c>
      <c r="D24" s="3">
        <v>1891031.13</v>
      </c>
      <c r="E24" s="6">
        <f aca="true" t="shared" si="7" ref="E24:E36">SUM(B24:D24)</f>
        <v>5523856.43</v>
      </c>
      <c r="F24" s="47">
        <f aca="true" t="shared" si="8" ref="F24:F36">IF(E$37=0,"0.00%",E24/E$37)</f>
        <v>0.41120901152387374</v>
      </c>
      <c r="G24" s="45">
        <v>3824682.26</v>
      </c>
      <c r="H24" s="2">
        <v>0</v>
      </c>
      <c r="I24" s="3">
        <v>2059300.62</v>
      </c>
      <c r="J24" s="6">
        <f aca="true" t="shared" si="9" ref="J24:J36">SUM(G24:I24)</f>
        <v>5883982.88</v>
      </c>
      <c r="K24" s="7">
        <f aca="true" t="shared" si="10" ref="K24:K36">IF(J$37=0,"0.00%",J24/J$37)</f>
        <v>0.4259087087143995</v>
      </c>
      <c r="L24" s="50">
        <f aca="true" t="shared" si="11" ref="L24:L37">IF((G24+H24)=0,"0.00",(B24+C24)/(G24+H24)-1)</f>
        <v>-0.05016284934477144</v>
      </c>
      <c r="M24" s="51">
        <f aca="true" t="shared" si="12" ref="M24:M37">IF(I24=0,"0.00%",D24/I24-1)</f>
        <v>-0.0817119600537003</v>
      </c>
      <c r="N24" s="52">
        <f aca="true" t="shared" si="13" ref="N24:N36">IF(J24=0,"0.00%",E24/J24-1)</f>
        <v>-0.06120453735922493</v>
      </c>
      <c r="O24" s="1"/>
    </row>
    <row r="25" spans="1:15" s="33" customFormat="1" ht="15">
      <c r="A25" s="21" t="s">
        <v>22</v>
      </c>
      <c r="B25" s="45">
        <v>37702.13</v>
      </c>
      <c r="C25" s="2">
        <v>0</v>
      </c>
      <c r="D25" s="3">
        <v>937651.46</v>
      </c>
      <c r="E25" s="6">
        <f t="shared" si="7"/>
        <v>975353.59</v>
      </c>
      <c r="F25" s="47">
        <f t="shared" si="8"/>
        <v>0.07260764118559136</v>
      </c>
      <c r="G25" s="45">
        <v>24637.78</v>
      </c>
      <c r="H25" s="2">
        <v>0</v>
      </c>
      <c r="I25" s="3">
        <v>986315.25</v>
      </c>
      <c r="J25" s="6">
        <f t="shared" si="9"/>
        <v>1010953.03</v>
      </c>
      <c r="K25" s="7">
        <f t="shared" si="10"/>
        <v>0.07317725227273428</v>
      </c>
      <c r="L25" s="50">
        <f t="shared" si="11"/>
        <v>0.5302567844992527</v>
      </c>
      <c r="M25" s="51">
        <f t="shared" si="12"/>
        <v>-0.049338981628845424</v>
      </c>
      <c r="N25" s="52">
        <f t="shared" si="13"/>
        <v>-0.03521374281849676</v>
      </c>
      <c r="O25" s="1"/>
    </row>
    <row r="26" spans="1:15" s="33" customFormat="1" ht="15">
      <c r="A26" s="21" t="s">
        <v>15</v>
      </c>
      <c r="B26" s="45">
        <v>93774.17</v>
      </c>
      <c r="C26" s="3">
        <v>95319.18</v>
      </c>
      <c r="D26" s="3">
        <v>29790.46</v>
      </c>
      <c r="E26" s="6">
        <f t="shared" si="7"/>
        <v>218883.80999999997</v>
      </c>
      <c r="F26" s="47">
        <f t="shared" si="8"/>
        <v>0.016294231446685042</v>
      </c>
      <c r="G26" s="45">
        <v>60793.72</v>
      </c>
      <c r="H26" s="2">
        <v>76265.74</v>
      </c>
      <c r="I26" s="3">
        <v>40249.18</v>
      </c>
      <c r="J26" s="6">
        <f t="shared" si="9"/>
        <v>177308.64</v>
      </c>
      <c r="K26" s="7">
        <f t="shared" si="10"/>
        <v>0.012834383689829214</v>
      </c>
      <c r="L26" s="50">
        <f t="shared" si="11"/>
        <v>0.379644644740319</v>
      </c>
      <c r="M26" s="51">
        <f t="shared" si="12"/>
        <v>-0.25984926897889604</v>
      </c>
      <c r="N26" s="52">
        <f t="shared" si="13"/>
        <v>0.23447909814208678</v>
      </c>
      <c r="O26" s="1"/>
    </row>
    <row r="27" spans="1:15" s="33" customFormat="1" ht="15">
      <c r="A27" s="21" t="s">
        <v>16</v>
      </c>
      <c r="B27" s="45">
        <v>18.99</v>
      </c>
      <c r="C27" s="3">
        <v>1065.34</v>
      </c>
      <c r="D27" s="3">
        <v>5365.54</v>
      </c>
      <c r="E27" s="6">
        <f t="shared" si="7"/>
        <v>6449.87</v>
      </c>
      <c r="F27" s="47">
        <f t="shared" si="8"/>
        <v>0.0004801436642620141</v>
      </c>
      <c r="G27" s="45">
        <v>0</v>
      </c>
      <c r="H27" s="2">
        <v>1663.75</v>
      </c>
      <c r="I27" s="3">
        <v>5920.84</v>
      </c>
      <c r="J27" s="6">
        <f t="shared" si="9"/>
        <v>7584.59</v>
      </c>
      <c r="K27" s="7">
        <f t="shared" si="10"/>
        <v>0.0005490061747134362</v>
      </c>
      <c r="L27" s="50">
        <f t="shared" si="11"/>
        <v>-0.3482614575507138</v>
      </c>
      <c r="M27" s="51">
        <f t="shared" si="12"/>
        <v>-0.09378736800859344</v>
      </c>
      <c r="N27" s="52">
        <f t="shared" si="13"/>
        <v>-0.14960861430874972</v>
      </c>
      <c r="O27" s="1"/>
    </row>
    <row r="28" spans="1:15" s="33" customFormat="1" ht="15">
      <c r="A28" s="21" t="s">
        <v>23</v>
      </c>
      <c r="B28" s="45">
        <v>154.94</v>
      </c>
      <c r="C28" s="3">
        <v>824.13</v>
      </c>
      <c r="D28" s="3">
        <v>673.55</v>
      </c>
      <c r="E28" s="6">
        <f t="shared" si="7"/>
        <v>1652.62</v>
      </c>
      <c r="F28" s="47">
        <f t="shared" si="8"/>
        <v>0.00012302496367100262</v>
      </c>
      <c r="G28" s="45">
        <v>1110.96</v>
      </c>
      <c r="H28" s="2">
        <v>1412.61</v>
      </c>
      <c r="I28" s="3">
        <v>725.84</v>
      </c>
      <c r="J28" s="6">
        <f t="shared" si="9"/>
        <v>3249.41</v>
      </c>
      <c r="K28" s="7">
        <f t="shared" si="10"/>
        <v>0.00023520666959922506</v>
      </c>
      <c r="L28" s="50">
        <f t="shared" si="11"/>
        <v>-0.6120297832039532</v>
      </c>
      <c r="M28" s="51">
        <f t="shared" si="12"/>
        <v>-0.07204067012013682</v>
      </c>
      <c r="N28" s="52">
        <f t="shared" si="13"/>
        <v>-0.4914092096719097</v>
      </c>
      <c r="O28" s="1"/>
    </row>
    <row r="29" spans="1:15" s="33" customFormat="1" ht="15">
      <c r="A29" s="21" t="s">
        <v>13</v>
      </c>
      <c r="B29" s="45">
        <v>285146.51</v>
      </c>
      <c r="C29" s="3">
        <v>61069.04</v>
      </c>
      <c r="D29" s="3">
        <v>178892.37</v>
      </c>
      <c r="E29" s="6">
        <f t="shared" si="7"/>
        <v>525107.9199999999</v>
      </c>
      <c r="F29" s="47">
        <f t="shared" si="8"/>
        <v>0.03909028257031607</v>
      </c>
      <c r="G29" s="45">
        <v>289553.64</v>
      </c>
      <c r="H29" s="2">
        <v>55877.34</v>
      </c>
      <c r="I29" s="3">
        <v>179529.24</v>
      </c>
      <c r="J29" s="6">
        <f t="shared" si="9"/>
        <v>524960.22</v>
      </c>
      <c r="K29" s="7">
        <f t="shared" si="10"/>
        <v>0.03799894289064061</v>
      </c>
      <c r="L29" s="50">
        <f t="shared" si="11"/>
        <v>0.0022712786212748526</v>
      </c>
      <c r="M29" s="51">
        <f t="shared" si="12"/>
        <v>-0.00354744441629673</v>
      </c>
      <c r="N29" s="52">
        <f t="shared" si="13"/>
        <v>0.00028135465197709486</v>
      </c>
      <c r="O29" s="1"/>
    </row>
    <row r="30" spans="1:15" s="33" customFormat="1" ht="15">
      <c r="A30" s="21" t="s">
        <v>24</v>
      </c>
      <c r="B30" s="45">
        <v>63079.64</v>
      </c>
      <c r="C30" s="3">
        <v>7062.37</v>
      </c>
      <c r="D30" s="3">
        <v>893.22</v>
      </c>
      <c r="E30" s="6">
        <f t="shared" si="7"/>
        <v>71035.23</v>
      </c>
      <c r="F30" s="47">
        <f t="shared" si="8"/>
        <v>0.00528803148340896</v>
      </c>
      <c r="G30" s="45">
        <v>86017.33</v>
      </c>
      <c r="H30" s="2">
        <v>11779.13</v>
      </c>
      <c r="I30" s="3">
        <v>1359.24</v>
      </c>
      <c r="J30" s="6">
        <f t="shared" si="9"/>
        <v>99155.70000000001</v>
      </c>
      <c r="K30" s="7">
        <f t="shared" si="10"/>
        <v>0.007177328182279209</v>
      </c>
      <c r="L30" s="50">
        <f t="shared" si="11"/>
        <v>-0.2827755728581588</v>
      </c>
      <c r="M30" s="51">
        <f t="shared" si="12"/>
        <v>-0.34285335923015803</v>
      </c>
      <c r="N30" s="52">
        <f t="shared" si="13"/>
        <v>-0.28359912743291626</v>
      </c>
      <c r="O30" s="1"/>
    </row>
    <row r="31" spans="1:15" s="33" customFormat="1" ht="15">
      <c r="A31" s="21" t="s">
        <v>25</v>
      </c>
      <c r="B31" s="45">
        <v>166244.33</v>
      </c>
      <c r="C31" s="3">
        <v>64089.07</v>
      </c>
      <c r="D31" s="3">
        <v>15398.22</v>
      </c>
      <c r="E31" s="6">
        <f t="shared" si="7"/>
        <v>245731.62</v>
      </c>
      <c r="F31" s="47">
        <f t="shared" si="8"/>
        <v>0.018292846282458534</v>
      </c>
      <c r="G31" s="45">
        <v>156480.22</v>
      </c>
      <c r="H31" s="2">
        <v>61808.83</v>
      </c>
      <c r="I31" s="3">
        <v>27346.63</v>
      </c>
      <c r="J31" s="6">
        <f t="shared" si="9"/>
        <v>245635.68</v>
      </c>
      <c r="K31" s="7">
        <f t="shared" si="10"/>
        <v>0.017780197090407485</v>
      </c>
      <c r="L31" s="50">
        <f t="shared" si="11"/>
        <v>0.055176152903684494</v>
      </c>
      <c r="M31" s="51">
        <f t="shared" si="12"/>
        <v>-0.43692440348225725</v>
      </c>
      <c r="N31" s="52">
        <f t="shared" si="13"/>
        <v>0.0003905784371391885</v>
      </c>
      <c r="O31" s="1"/>
    </row>
    <row r="32" spans="1:15" s="33" customFormat="1" ht="15">
      <c r="A32" s="21" t="s">
        <v>26</v>
      </c>
      <c r="B32" s="45">
        <v>4323.25</v>
      </c>
      <c r="C32" s="3">
        <v>12055.64</v>
      </c>
      <c r="D32" s="3">
        <v>6113.56</v>
      </c>
      <c r="E32" s="6">
        <f t="shared" si="7"/>
        <v>22492.45</v>
      </c>
      <c r="F32" s="47">
        <f t="shared" si="8"/>
        <v>0.0016743914778484122</v>
      </c>
      <c r="G32" s="45">
        <v>6655.15</v>
      </c>
      <c r="H32" s="2">
        <v>10513.01</v>
      </c>
      <c r="I32" s="3">
        <v>5801.12</v>
      </c>
      <c r="J32" s="6">
        <f t="shared" si="9"/>
        <v>22969.28</v>
      </c>
      <c r="K32" s="7">
        <f t="shared" si="10"/>
        <v>0.0016626180912510543</v>
      </c>
      <c r="L32" s="50">
        <f t="shared" si="11"/>
        <v>-0.04597289400844351</v>
      </c>
      <c r="M32" s="51">
        <f t="shared" si="12"/>
        <v>0.05385856524257404</v>
      </c>
      <c r="N32" s="52">
        <f t="shared" si="13"/>
        <v>-0.02075946655707095</v>
      </c>
      <c r="O32" s="1"/>
    </row>
    <row r="33" spans="1:15" s="33" customFormat="1" ht="15">
      <c r="A33" s="21" t="s">
        <v>27</v>
      </c>
      <c r="B33" s="45">
        <v>1171326.6</v>
      </c>
      <c r="C33" s="3">
        <v>170021.85</v>
      </c>
      <c r="D33" s="3">
        <v>27598.62</v>
      </c>
      <c r="E33" s="6">
        <f t="shared" si="7"/>
        <v>1368947.0700000003</v>
      </c>
      <c r="F33" s="47">
        <f t="shared" si="8"/>
        <v>0.1019076760261134</v>
      </c>
      <c r="G33" s="45">
        <v>1312953.36</v>
      </c>
      <c r="H33" s="2">
        <v>206982.22</v>
      </c>
      <c r="I33" s="3">
        <v>31555.88</v>
      </c>
      <c r="J33" s="6">
        <f t="shared" si="9"/>
        <v>1551491.46</v>
      </c>
      <c r="K33" s="7">
        <f t="shared" si="10"/>
        <v>0.11230381491355025</v>
      </c>
      <c r="L33" s="50">
        <f t="shared" si="11"/>
        <v>-0.11749651258246085</v>
      </c>
      <c r="M33" s="51">
        <f t="shared" si="12"/>
        <v>-0.12540483738688324</v>
      </c>
      <c r="N33" s="52">
        <f t="shared" si="13"/>
        <v>-0.11765736048588993</v>
      </c>
      <c r="O33" s="1"/>
    </row>
    <row r="34" spans="1:15" s="33" customFormat="1" ht="15">
      <c r="A34" s="21" t="s">
        <v>14</v>
      </c>
      <c r="B34" s="45">
        <v>31697.58</v>
      </c>
      <c r="C34" s="3">
        <v>37853.7</v>
      </c>
      <c r="D34" s="3">
        <v>13045.9</v>
      </c>
      <c r="E34" s="6">
        <f t="shared" si="7"/>
        <v>82597.18</v>
      </c>
      <c r="F34" s="47">
        <f t="shared" si="8"/>
        <v>0.006148730542306921</v>
      </c>
      <c r="G34" s="45">
        <v>38119.37</v>
      </c>
      <c r="H34" s="2">
        <v>30097.65</v>
      </c>
      <c r="I34" s="3">
        <v>16206.81</v>
      </c>
      <c r="J34" s="6">
        <f t="shared" si="9"/>
        <v>84423.83</v>
      </c>
      <c r="K34" s="7">
        <f t="shared" si="10"/>
        <v>0.006110970265097709</v>
      </c>
      <c r="L34" s="50">
        <f t="shared" si="11"/>
        <v>0.019559048460340067</v>
      </c>
      <c r="M34" s="51">
        <f t="shared" si="12"/>
        <v>-0.1950359139151998</v>
      </c>
      <c r="N34" s="52">
        <f t="shared" si="13"/>
        <v>-0.021636663487074825</v>
      </c>
      <c r="O34" s="1"/>
    </row>
    <row r="35" spans="1:15" s="33" customFormat="1" ht="15">
      <c r="A35" s="21" t="s">
        <v>28</v>
      </c>
      <c r="B35" s="45">
        <v>1620836.68</v>
      </c>
      <c r="C35" s="3">
        <v>1240469.72</v>
      </c>
      <c r="D35" s="14">
        <v>1361382.65</v>
      </c>
      <c r="E35" s="6">
        <f t="shared" si="7"/>
        <v>4222689.05</v>
      </c>
      <c r="F35" s="47">
        <f t="shared" si="8"/>
        <v>0.31434701684004224</v>
      </c>
      <c r="G35" s="45">
        <v>1499961.68</v>
      </c>
      <c r="H35" s="2">
        <v>1241817.71</v>
      </c>
      <c r="I35" s="14">
        <v>1295429.95</v>
      </c>
      <c r="J35" s="6">
        <f t="shared" si="9"/>
        <v>4037209.34</v>
      </c>
      <c r="K35" s="7">
        <f t="shared" si="10"/>
        <v>0.2922310706670705</v>
      </c>
      <c r="L35" s="50">
        <f t="shared" si="11"/>
        <v>0.043594685420697</v>
      </c>
      <c r="M35" s="51">
        <f t="shared" si="12"/>
        <v>0.05091182275043127</v>
      </c>
      <c r="N35" s="52">
        <f t="shared" si="13"/>
        <v>0.04594255446758666</v>
      </c>
      <c r="O35" s="1"/>
    </row>
    <row r="36" spans="1:15" s="33" customFormat="1" ht="15.75" thickBot="1">
      <c r="A36" s="22" t="s">
        <v>9</v>
      </c>
      <c r="B36" s="46">
        <v>33719.87</v>
      </c>
      <c r="C36" s="36">
        <v>12369.49</v>
      </c>
      <c r="D36" s="36">
        <v>10172.15</v>
      </c>
      <c r="E36" s="6">
        <f t="shared" si="7"/>
        <v>56261.51</v>
      </c>
      <c r="F36" s="47">
        <f t="shared" si="8"/>
        <v>0.0041882406262938555</v>
      </c>
      <c r="G36" s="46">
        <v>15867.9</v>
      </c>
      <c r="H36" s="2">
        <v>17853.49</v>
      </c>
      <c r="I36" s="36">
        <v>13008.55</v>
      </c>
      <c r="J36" s="6">
        <f t="shared" si="9"/>
        <v>46729.94</v>
      </c>
      <c r="K36" s="7">
        <f t="shared" si="10"/>
        <v>0.0033825197675798413</v>
      </c>
      <c r="L36" s="56">
        <f t="shared" si="11"/>
        <v>0.36676928204916814</v>
      </c>
      <c r="M36" s="57">
        <f t="shared" si="12"/>
        <v>-0.21804121135714583</v>
      </c>
      <c r="N36" s="52">
        <f t="shared" si="13"/>
        <v>0.20397137252904662</v>
      </c>
      <c r="O36" s="1"/>
    </row>
    <row r="37" spans="1:15" s="33" customFormat="1" ht="16.5" thickBot="1" thickTop="1">
      <c r="A37" s="15" t="s">
        <v>8</v>
      </c>
      <c r="B37" s="16">
        <f>SUM(B23:B36)</f>
        <v>7192318.04</v>
      </c>
      <c r="C37" s="16">
        <f>SUM(C23:C36)</f>
        <v>1745162.89</v>
      </c>
      <c r="D37" s="17">
        <f>SUM(D23:D36)</f>
        <v>4495727.67</v>
      </c>
      <c r="E37" s="17">
        <f>SUM(E23:E36)</f>
        <v>13433208.6</v>
      </c>
      <c r="F37" s="48">
        <f>IF(E$37=0,"0.00%",E37/E$37)</f>
        <v>1</v>
      </c>
      <c r="G37" s="16">
        <f>SUM(G23:G36)</f>
        <v>7380904.010000001</v>
      </c>
      <c r="H37" s="16">
        <f>SUM(H23:H36)</f>
        <v>1750604.76</v>
      </c>
      <c r="I37" s="17">
        <f>SUM(I23:I36)</f>
        <v>4683618.18</v>
      </c>
      <c r="J37" s="17">
        <f>SUM(J23:J36)</f>
        <v>13815126.95</v>
      </c>
      <c r="K37" s="18">
        <f>IF(J$37=0,"0.00%",J37/J$37)</f>
        <v>1</v>
      </c>
      <c r="L37" s="55">
        <f t="shared" si="11"/>
        <v>-0.021248168828074343</v>
      </c>
      <c r="M37" s="54">
        <f t="shared" si="12"/>
        <v>-0.04011653016514671</v>
      </c>
      <c r="N37" s="48">
        <f>IF(J37=0,"0.00%",E37/J37-1)</f>
        <v>-0.02764493959282799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&amp;C&amp;"Arial,Bold"&amp;14Ontario Land Border Sales Jan - Mar 09 - 10</oddHeader>
    <oddFooter>&amp;LStatistics and Reference Materials/Ontario Land Border (Mar 09-10)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2009-07-23T17:56:45Z</cp:lastPrinted>
  <dcterms:created xsi:type="dcterms:W3CDTF">2006-01-31T19:56:50Z</dcterms:created>
  <dcterms:modified xsi:type="dcterms:W3CDTF">2010-04-23T15:53:54Z</dcterms:modified>
  <cp:category/>
  <cp:version/>
  <cp:contentType/>
  <cp:contentStatus/>
</cp:coreProperties>
</file>