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673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<sst xmlns="http://schemas.openxmlformats.org/spreadsheetml/2006/main" count="90" uniqueCount="33">
  <si>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</si>
  <si>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</si>
  <si>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</si>
  <si>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</si>
  <si>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</si>
  <si>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</si>
  <si>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</si>
  <si>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</si>
  <si>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</si>
  <si>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</si>
  <si>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</si>
  <si>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</si>
  <si>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</si>
  <si>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</si>
  <si>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</si>
  <si>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</si>
  <si>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</si>
  <si>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</si>
  <si>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</si>
  <si>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</si>
  <si>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Jun 07</t>
  </si>
  <si>
    <t>Jan - Jun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</si>
  <si>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</si>
  <si>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</si>
  <si>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</si>
  <si>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</si>
  <si>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</si>
  <si>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</si>
  <si>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</si>
  <si>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</si>
  <si>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</si>
  <si>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Jun 08</t>
  </si>
  <si>
    <t>Jan - Jun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</si>
</sst>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2">
      <pane xSplit="1" topLeftCell="B1" activePane="topRight" state="frozen"/>
      <selection pane="topLeft" activeCell="A1" sqref="A1"/>
      <selection pane="topRight" activeCell="P31" sqref="P31"/>
    </sheetView>
  </sheetViews>
  <sheetFormatPr defaultColWidth="9.140625" defaultRowHeight="12.75"/>
  <cols>
    <col min="1" max="1" width="52.00390625" style="23" customWidth="1"/>
    <col min="2" max="2" width="17.421875" style="33" bestFit="1" customWidth="1"/>
    <col min="3" max="3" width="15.7109375" style="1" bestFit="1" customWidth="1"/>
    <col min="4" max="5" width="15.421875" style="1" bestFit="1" customWidth="1"/>
    <col min="6" max="6" width="9.140625" style="1" bestFit="1" customWidth="1"/>
    <col min="7" max="7" width="18.00390625" style="1" bestFit="1" customWidth="1"/>
    <col min="8" max="8" width="15.57421875" style="1" bestFit="1" customWidth="1"/>
    <col min="9" max="9" width="16.8515625" style="1" bestFit="1" customWidth="1"/>
    <col min="10" max="10" width="15.57421875" style="1" bestFit="1" customWidth="1"/>
    <col min="11" max="11" width="9.28125" style="1" bestFit="1" customWidth="1"/>
    <col min="12" max="12" width="10.5742187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4">
        <v>44817.86</v>
      </c>
      <c r="C4" s="5">
        <v>21368.75</v>
      </c>
      <c r="D4" s="6">
        <v>11003.52</v>
      </c>
      <c r="E4" s="6">
        <f>SUM(B4:D4)</f>
        <v>77190.13</v>
      </c>
      <c r="F4" s="47">
        <f>IF(E$18=0,"0.00%",E4/E$18)</f>
        <v>0.010913050272066878</v>
      </c>
      <c r="G4" s="44">
        <v>55972.99</v>
      </c>
      <c r="H4" s="5">
        <v>26809.08</v>
      </c>
      <c r="I4" s="6">
        <v>17064.77</v>
      </c>
      <c r="J4" s="6">
        <f>SUM(G4:I4)</f>
        <v>99846.84000000001</v>
      </c>
      <c r="K4" s="7">
        <f>IF(J$18=0,"0.00%",J4/J$18)</f>
        <v>0.012088584863726997</v>
      </c>
      <c r="L4" s="49">
        <f>IF(H4=0,"0.00%",(B4+C4)/(G4+H4)-1)</f>
        <v>-0.20047167218698447</v>
      </c>
      <c r="M4" s="50">
        <f>IF(I4=0,"0.00%",D4/I4-1)</f>
        <v>-0.35519084054458394</v>
      </c>
      <c r="N4" s="51">
        <f>IF(J4=0,"0.00%",E4/J4-1)</f>
        <v>-0.22691464246640158</v>
      </c>
      <c r="O4" s="1"/>
    </row>
    <row r="5" spans="1:15" s="33" customFormat="1" ht="15">
      <c r="A5" s="21" t="s">
        <v>23</v>
      </c>
      <c r="B5" s="45">
        <v>1767618.54</v>
      </c>
      <c r="C5" s="2">
        <v>0</v>
      </c>
      <c r="D5" s="3">
        <v>1059452.28</v>
      </c>
      <c r="E5" s="6">
        <f aca="true" t="shared" si="0" ref="E5:E17">SUM(B5:D5)</f>
        <v>2827070.8200000003</v>
      </c>
      <c r="F5" s="47">
        <f aca="true" t="shared" si="1" ref="F5:F17">IF(E$18=0,"0.00%",E5/E$18)</f>
        <v>0.399687965046222</v>
      </c>
      <c r="G5" s="45">
        <v>2175103.37</v>
      </c>
      <c r="H5" s="2">
        <v>0</v>
      </c>
      <c r="I5" s="3">
        <v>1218429.91</v>
      </c>
      <c r="J5" s="6">
        <f aca="true" t="shared" si="2" ref="J5:J17">SUM(G5:I5)</f>
        <v>3393533.2800000003</v>
      </c>
      <c r="K5" s="7">
        <f aca="true" t="shared" si="3" ref="K5:K17">IF(J$18=0,"0.00%",J5/J$18)</f>
        <v>0.41085942272346154</v>
      </c>
      <c r="L5" s="49" t="str">
        <f aca="true" t="shared" si="4" ref="L5:L17">IF(H5=0,"0.00%",(B5+C5)/(G5+H5)-1)</f>
        <v>0.00%</v>
      </c>
      <c r="M5" s="50">
        <f aca="true" t="shared" si="5" ref="M5:M17">IF(I5=0,"0.00%",D5/I5-1)</f>
        <v>-0.13047745192006976</v>
      </c>
      <c r="N5" s="51">
        <f aca="true" t="shared" si="6" ref="N5:N17">IF(J5=0,"0.00%",E5/J5-1)</f>
        <v>-0.16692409157690646</v>
      </c>
      <c r="O5" s="1"/>
    </row>
    <row r="6" spans="1:15" s="33" customFormat="1" ht="15">
      <c r="A6" s="21" t="s">
        <v>24</v>
      </c>
      <c r="B6" s="45">
        <v>1784.09</v>
      </c>
      <c r="C6" s="2">
        <v>0</v>
      </c>
      <c r="D6" s="3">
        <v>647083.66</v>
      </c>
      <c r="E6" s="6">
        <f t="shared" si="0"/>
        <v>648867.75</v>
      </c>
      <c r="F6" s="47">
        <f t="shared" si="1"/>
        <v>0.09173616336276312</v>
      </c>
      <c r="G6" s="45">
        <v>0</v>
      </c>
      <c r="H6" s="2">
        <v>0</v>
      </c>
      <c r="I6" s="3">
        <v>748323.07</v>
      </c>
      <c r="J6" s="6">
        <f t="shared" si="2"/>
        <v>748323.07</v>
      </c>
      <c r="K6" s="7">
        <f t="shared" si="3"/>
        <v>0.09060043299497227</v>
      </c>
      <c r="L6" s="49" t="str">
        <f t="shared" si="4"/>
        <v>0.00%</v>
      </c>
      <c r="M6" s="50">
        <f t="shared" si="5"/>
        <v>-0.13528837217326461</v>
      </c>
      <c r="N6" s="51">
        <f t="shared" si="6"/>
        <v>-0.13290425484276458</v>
      </c>
      <c r="O6" s="1"/>
    </row>
    <row r="7" spans="1:15" s="33" customFormat="1" ht="15">
      <c r="A7" s="21" t="s">
        <v>15</v>
      </c>
      <c r="B7" s="45">
        <v>69254.93</v>
      </c>
      <c r="C7" s="2">
        <v>68434.98</v>
      </c>
      <c r="D7" s="3">
        <v>52856.64</v>
      </c>
      <c r="E7" s="6">
        <f t="shared" si="0"/>
        <v>190546.55</v>
      </c>
      <c r="F7" s="47">
        <f t="shared" si="1"/>
        <v>0.026939248312172873</v>
      </c>
      <c r="G7" s="45">
        <v>78414.13</v>
      </c>
      <c r="H7" s="2">
        <v>64035.7</v>
      </c>
      <c r="I7" s="3">
        <v>93397.03</v>
      </c>
      <c r="J7" s="6">
        <f t="shared" si="2"/>
        <v>235846.86000000002</v>
      </c>
      <c r="K7" s="7">
        <f t="shared" si="3"/>
        <v>0.028554281557168357</v>
      </c>
      <c r="L7" s="49">
        <f t="shared" si="4"/>
        <v>-0.03341471169182897</v>
      </c>
      <c r="M7" s="50">
        <f t="shared" si="5"/>
        <v>-0.43406508750867134</v>
      </c>
      <c r="N7" s="51">
        <f t="shared" si="6"/>
        <v>-0.19207510331068234</v>
      </c>
      <c r="O7" s="1"/>
    </row>
    <row r="8" spans="1:15" s="33" customFormat="1" ht="15">
      <c r="A8" s="21" t="s">
        <v>16</v>
      </c>
      <c r="B8" s="45">
        <v>99.6</v>
      </c>
      <c r="C8" s="2">
        <v>112.04</v>
      </c>
      <c r="D8" s="3">
        <v>5109.37</v>
      </c>
      <c r="E8" s="6">
        <f t="shared" si="0"/>
        <v>5321.01</v>
      </c>
      <c r="F8" s="47">
        <f t="shared" si="1"/>
        <v>0.0007522781685711707</v>
      </c>
      <c r="G8" s="45">
        <v>0</v>
      </c>
      <c r="H8" s="2">
        <v>1288.37</v>
      </c>
      <c r="I8" s="3">
        <v>8123.28</v>
      </c>
      <c r="J8" s="6">
        <f t="shared" si="2"/>
        <v>9411.65</v>
      </c>
      <c r="K8" s="7">
        <f t="shared" si="3"/>
        <v>0.001139480525700124</v>
      </c>
      <c r="L8" s="49">
        <f t="shared" si="4"/>
        <v>-0.8357304190566375</v>
      </c>
      <c r="M8" s="50">
        <f t="shared" si="5"/>
        <v>-0.37102131158842244</v>
      </c>
      <c r="N8" s="51">
        <f t="shared" si="6"/>
        <v>-0.4346357971237774</v>
      </c>
      <c r="O8" s="1"/>
    </row>
    <row r="9" spans="1:15" s="33" customFormat="1" ht="15">
      <c r="A9" s="21" t="s">
        <v>25</v>
      </c>
      <c r="B9" s="45">
        <v>147.02</v>
      </c>
      <c r="C9" s="2">
        <v>1018.37</v>
      </c>
      <c r="D9" s="3">
        <v>610.15</v>
      </c>
      <c r="E9" s="6">
        <f t="shared" si="0"/>
        <v>1775.54</v>
      </c>
      <c r="F9" s="47">
        <f t="shared" si="1"/>
        <v>0.00025102376793594754</v>
      </c>
      <c r="G9" s="45">
        <v>990.13</v>
      </c>
      <c r="H9" s="2">
        <v>1416.68</v>
      </c>
      <c r="I9" s="3">
        <v>1680.65</v>
      </c>
      <c r="J9" s="6">
        <f t="shared" si="2"/>
        <v>4087.46</v>
      </c>
      <c r="K9" s="7">
        <f t="shared" si="3"/>
        <v>0.0004948740199198046</v>
      </c>
      <c r="L9" s="49">
        <f t="shared" si="4"/>
        <v>-0.5157947656857</v>
      </c>
      <c r="M9" s="50">
        <f t="shared" si="5"/>
        <v>-0.6369559396662006</v>
      </c>
      <c r="N9" s="51">
        <f t="shared" si="6"/>
        <v>-0.5656128744990776</v>
      </c>
      <c r="O9" s="1"/>
    </row>
    <row r="10" spans="1:15" s="33" customFormat="1" ht="15">
      <c r="A10" s="21" t="s">
        <v>13</v>
      </c>
      <c r="B10" s="45">
        <v>189429.76</v>
      </c>
      <c r="C10" s="2">
        <v>30378.18</v>
      </c>
      <c r="D10" s="3">
        <v>147226.96</v>
      </c>
      <c r="E10" s="6">
        <f t="shared" si="0"/>
        <v>367034.9</v>
      </c>
      <c r="F10" s="47">
        <f t="shared" si="1"/>
        <v>0.05189096475550747</v>
      </c>
      <c r="G10" s="45">
        <v>201602.67</v>
      </c>
      <c r="H10" s="2">
        <v>29907.62</v>
      </c>
      <c r="I10" s="3">
        <v>165868.36</v>
      </c>
      <c r="J10" s="6">
        <f t="shared" si="2"/>
        <v>397378.65</v>
      </c>
      <c r="K10" s="7">
        <f t="shared" si="3"/>
        <v>0.04811114236122313</v>
      </c>
      <c r="L10" s="49">
        <f t="shared" si="4"/>
        <v>-0.050547861177142495</v>
      </c>
      <c r="M10" s="50">
        <f t="shared" si="5"/>
        <v>-0.11238671438000591</v>
      </c>
      <c r="N10" s="51">
        <f t="shared" si="6"/>
        <v>-0.07635978933442955</v>
      </c>
      <c r="O10" s="1"/>
    </row>
    <row r="11" spans="1:15" s="33" customFormat="1" ht="15">
      <c r="A11" s="21" t="s">
        <v>26</v>
      </c>
      <c r="B11" s="45">
        <v>63792.06</v>
      </c>
      <c r="C11" s="2">
        <v>7746.35</v>
      </c>
      <c r="D11" s="3">
        <v>1988.01</v>
      </c>
      <c r="E11" s="6">
        <f t="shared" si="0"/>
        <v>73526.42</v>
      </c>
      <c r="F11" s="47">
        <f t="shared" si="1"/>
        <v>0.010395079238564612</v>
      </c>
      <c r="G11" s="45">
        <v>76773.49</v>
      </c>
      <c r="H11" s="2">
        <v>16518.68</v>
      </c>
      <c r="I11" s="3">
        <v>3097.91</v>
      </c>
      <c r="J11" s="6">
        <f t="shared" si="2"/>
        <v>96390.08000000002</v>
      </c>
      <c r="K11" s="7">
        <f t="shared" si="3"/>
        <v>0.011670070500993666</v>
      </c>
      <c r="L11" s="49">
        <f t="shared" si="4"/>
        <v>-0.23317884019634239</v>
      </c>
      <c r="M11" s="50">
        <f t="shared" si="5"/>
        <v>-0.3582738039516964</v>
      </c>
      <c r="N11" s="51">
        <f t="shared" si="6"/>
        <v>-0.2371993051567134</v>
      </c>
      <c r="O11" s="1"/>
    </row>
    <row r="12" spans="1:15" s="33" customFormat="1" ht="15">
      <c r="A12" s="21" t="s">
        <v>27</v>
      </c>
      <c r="B12" s="45">
        <v>123297.31</v>
      </c>
      <c r="C12" s="2">
        <v>49965.55</v>
      </c>
      <c r="D12" s="3">
        <v>33367.73</v>
      </c>
      <c r="E12" s="6">
        <f t="shared" si="0"/>
        <v>206630.59</v>
      </c>
      <c r="F12" s="47">
        <f t="shared" si="1"/>
        <v>0.029213191070112714</v>
      </c>
      <c r="G12" s="45">
        <v>150144.41</v>
      </c>
      <c r="H12" s="2">
        <v>52817.15</v>
      </c>
      <c r="I12" s="3">
        <v>37881.17</v>
      </c>
      <c r="J12" s="6">
        <f t="shared" si="2"/>
        <v>240842.72999999998</v>
      </c>
      <c r="K12" s="7">
        <f t="shared" si="3"/>
        <v>0.029159137939835527</v>
      </c>
      <c r="L12" s="49">
        <f t="shared" si="4"/>
        <v>-0.146326723148955</v>
      </c>
      <c r="M12" s="50">
        <f t="shared" si="5"/>
        <v>-0.11914732306314713</v>
      </c>
      <c r="N12" s="51">
        <f t="shared" si="6"/>
        <v>-0.14205178624241632</v>
      </c>
      <c r="O12" s="1"/>
    </row>
    <row r="13" spans="1:15" s="33" customFormat="1" ht="15">
      <c r="A13" s="21" t="s">
        <v>28</v>
      </c>
      <c r="B13" s="45">
        <v>5924.56</v>
      </c>
      <c r="C13" s="2">
        <v>7578.84</v>
      </c>
      <c r="D13" s="3">
        <v>5088.56</v>
      </c>
      <c r="E13" s="6">
        <f t="shared" si="0"/>
        <v>18591.960000000003</v>
      </c>
      <c r="F13" s="47">
        <f t="shared" si="1"/>
        <v>0.002628509553439754</v>
      </c>
      <c r="G13" s="45">
        <v>10701.44</v>
      </c>
      <c r="H13" s="2">
        <v>7925.25</v>
      </c>
      <c r="I13" s="3">
        <v>8547.64</v>
      </c>
      <c r="J13" s="6">
        <f t="shared" si="2"/>
        <v>27174.33</v>
      </c>
      <c r="K13" s="7">
        <f t="shared" si="3"/>
        <v>0.0032900309546093037</v>
      </c>
      <c r="L13" s="49">
        <f t="shared" si="4"/>
        <v>-0.2750510155051703</v>
      </c>
      <c r="M13" s="50">
        <f t="shared" si="5"/>
        <v>-0.40468246205970293</v>
      </c>
      <c r="N13" s="51">
        <f t="shared" si="6"/>
        <v>-0.3158263699601793</v>
      </c>
      <c r="O13" s="1"/>
    </row>
    <row r="14" spans="1:15" s="33" customFormat="1" ht="15">
      <c r="A14" s="21" t="s">
        <v>29</v>
      </c>
      <c r="B14" s="45">
        <v>760383.49</v>
      </c>
      <c r="C14" s="2">
        <v>80242.46</v>
      </c>
      <c r="D14" s="3">
        <v>24082.15</v>
      </c>
      <c r="E14" s="6">
        <f t="shared" si="0"/>
        <v>864708.1</v>
      </c>
      <c r="F14" s="47">
        <f t="shared" si="1"/>
        <v>0.1222514195268674</v>
      </c>
      <c r="G14" s="45">
        <v>909378.11</v>
      </c>
      <c r="H14" s="2">
        <v>104587.59</v>
      </c>
      <c r="I14" s="3">
        <v>38329.14</v>
      </c>
      <c r="J14" s="6">
        <f t="shared" si="2"/>
        <v>1052294.8399999999</v>
      </c>
      <c r="K14" s="7">
        <f t="shared" si="3"/>
        <v>0.12740268470190963</v>
      </c>
      <c r="L14" s="49">
        <f t="shared" si="4"/>
        <v>-0.1709522817191943</v>
      </c>
      <c r="M14" s="50">
        <f t="shared" si="5"/>
        <v>-0.3717012695823595</v>
      </c>
      <c r="N14" s="51">
        <f t="shared" si="6"/>
        <v>-0.17826443014773308</v>
      </c>
      <c r="O14" s="1"/>
    </row>
    <row r="15" spans="1:15" s="33" customFormat="1" ht="15">
      <c r="A15" s="21" t="s">
        <v>14</v>
      </c>
      <c r="B15" s="45">
        <v>46822.82</v>
      </c>
      <c r="C15" s="2">
        <v>22658.41</v>
      </c>
      <c r="D15" s="3">
        <v>27773.08</v>
      </c>
      <c r="E15" s="6">
        <f t="shared" si="0"/>
        <v>97254.31</v>
      </c>
      <c r="F15" s="47">
        <f t="shared" si="1"/>
        <v>0.013749700566706862</v>
      </c>
      <c r="G15" s="45">
        <v>47522.52</v>
      </c>
      <c r="H15" s="2">
        <v>30782.04</v>
      </c>
      <c r="I15" s="3">
        <v>38003.71</v>
      </c>
      <c r="J15" s="6">
        <f t="shared" si="2"/>
        <v>116308.26999999999</v>
      </c>
      <c r="K15" s="7">
        <f t="shared" si="3"/>
        <v>0.014081591287698965</v>
      </c>
      <c r="L15" s="49">
        <f t="shared" si="4"/>
        <v>-0.11267964471034642</v>
      </c>
      <c r="M15" s="50">
        <f t="shared" si="5"/>
        <v>-0.2692008227617777</v>
      </c>
      <c r="N15" s="51">
        <f t="shared" si="6"/>
        <v>-0.16382291646157232</v>
      </c>
      <c r="O15" s="1"/>
    </row>
    <row r="16" spans="1:15" s="33" customFormat="1" ht="15">
      <c r="A16" s="21" t="s">
        <v>30</v>
      </c>
      <c r="B16" s="45">
        <v>1125038.64</v>
      </c>
      <c r="C16" s="2">
        <v>24108.08</v>
      </c>
      <c r="D16" s="14">
        <v>516889.54</v>
      </c>
      <c r="E16" s="6">
        <f t="shared" si="0"/>
        <v>1666036.26</v>
      </c>
      <c r="F16" s="47">
        <f t="shared" si="1"/>
        <v>0.23554225728686146</v>
      </c>
      <c r="G16" s="45">
        <v>1135073.58</v>
      </c>
      <c r="H16" s="2">
        <v>43244.58</v>
      </c>
      <c r="I16" s="14">
        <v>635510.8</v>
      </c>
      <c r="J16" s="6">
        <f t="shared" si="2"/>
        <v>1813828.9600000002</v>
      </c>
      <c r="K16" s="7">
        <f t="shared" si="3"/>
        <v>0.21960259644917837</v>
      </c>
      <c r="L16" s="49">
        <f t="shared" si="4"/>
        <v>-0.024756844959429425</v>
      </c>
      <c r="M16" s="50">
        <f t="shared" si="5"/>
        <v>-0.18665498682319803</v>
      </c>
      <c r="N16" s="51">
        <f t="shared" si="6"/>
        <v>-0.08148105651593529</v>
      </c>
      <c r="O16" s="1"/>
    </row>
    <row r="17" spans="1:15" s="33" customFormat="1" ht="15.75" thickBot="1">
      <c r="A17" s="22" t="s">
        <v>9</v>
      </c>
      <c r="B17" s="46">
        <v>14143.97</v>
      </c>
      <c r="C17" s="2">
        <v>11223.24</v>
      </c>
      <c r="D17" s="36">
        <v>3273.21</v>
      </c>
      <c r="E17" s="6">
        <f t="shared" si="0"/>
        <v>28640.42</v>
      </c>
      <c r="F17" s="47">
        <f t="shared" si="1"/>
        <v>0.004049149072207932</v>
      </c>
      <c r="G17" s="46">
        <v>13005.63</v>
      </c>
      <c r="H17" s="2">
        <v>6171.73</v>
      </c>
      <c r="I17" s="36">
        <v>5152.68</v>
      </c>
      <c r="J17" s="6">
        <f t="shared" si="2"/>
        <v>24330.04</v>
      </c>
      <c r="K17" s="7">
        <f t="shared" si="3"/>
        <v>0.0029456691196023065</v>
      </c>
      <c r="L17" s="49">
        <f t="shared" si="4"/>
        <v>0.3227686188297032</v>
      </c>
      <c r="M17" s="50">
        <f t="shared" si="5"/>
        <v>-0.36475581639069377</v>
      </c>
      <c r="N17" s="51">
        <f t="shared" si="6"/>
        <v>0.1771628817708477</v>
      </c>
      <c r="O17" s="1"/>
    </row>
    <row r="18" spans="1:15" s="33" customFormat="1" ht="16.5" thickBot="1" thickTop="1">
      <c r="A18" s="15" t="s">
        <v>8</v>
      </c>
      <c r="B18" s="16">
        <f>SUM(B4:B17)</f>
        <v>4212554.65</v>
      </c>
      <c r="C18" s="16">
        <f>SUM(C4:C17)</f>
        <v>324835.24999999994</v>
      </c>
      <c r="D18" s="17">
        <f>SUM(D4:D17)</f>
        <v>2535804.86</v>
      </c>
      <c r="E18" s="17">
        <f>SUM(E4:E17)</f>
        <v>7073194.759999999</v>
      </c>
      <c r="F18" s="48">
        <f>IF(E$18=0,"0.00%",E18/E$18)</f>
        <v>1</v>
      </c>
      <c r="G18" s="16">
        <f>SUM(G4:G17)</f>
        <v>4854682.47</v>
      </c>
      <c r="H18" s="16">
        <f>SUM(H4:H17)</f>
        <v>385504.47</v>
      </c>
      <c r="I18" s="17">
        <f>SUM(I4:I17)</f>
        <v>3019410.1200000006</v>
      </c>
      <c r="J18" s="17">
        <f>SUM(J4:J17)</f>
        <v>8259597.0600000005</v>
      </c>
      <c r="K18" s="18">
        <f>IF(J$18=0,"0.00%",J18/J$18)</f>
        <v>1</v>
      </c>
      <c r="L18" s="52">
        <f>IF(H18=0,"0.00%",(B18+C18)/(G18+H18)-1)</f>
        <v>-0.13411678782589376</v>
      </c>
      <c r="M18" s="53">
        <f>IF(I18=0,"0.00%",D18/I18-1)</f>
        <v>-0.16016547629508526</v>
      </c>
      <c r="N18" s="48">
        <f>IF(J18=0,"0.00%",E18/J18-1)</f>
        <v>-0.14363924673100237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21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4">
        <v>185110.15</v>
      </c>
      <c r="C23" s="5">
        <v>90604.06</v>
      </c>
      <c r="D23" s="6">
        <v>53503.62</v>
      </c>
      <c r="E23" s="6">
        <f>SUM(B23:D23)</f>
        <v>329217.82999999996</v>
      </c>
      <c r="F23" s="47">
        <f>IF(E$37=0,"0.00%",E23/E$37)</f>
        <v>0.010160147173550373</v>
      </c>
      <c r="G23" s="44">
        <v>220730.88</v>
      </c>
      <c r="H23" s="5">
        <v>114203.19</v>
      </c>
      <c r="I23" s="6">
        <v>64059.66</v>
      </c>
      <c r="J23" s="6">
        <f>SUM(G23:I23)</f>
        <v>398993.73</v>
      </c>
      <c r="K23" s="7">
        <f>IF(J$37=0,"0.00%",J23/J$37)</f>
        <v>0.01074446525061003</v>
      </c>
      <c r="L23" s="49">
        <f>IF(H23=0,"0.00%",(B23+C23)/(G23+H23)-1)</f>
        <v>-0.176810498854297</v>
      </c>
      <c r="M23" s="50">
        <f>IF(I23=0,"0.00%",D23/I23-1)</f>
        <v>-0.16478451493498403</v>
      </c>
      <c r="N23" s="51">
        <f>IF(J23=0,"0.00%",E23/J23-1)</f>
        <v>-0.17487969046531138</v>
      </c>
      <c r="O23" s="1"/>
    </row>
    <row r="24" spans="1:15" s="33" customFormat="1" ht="15">
      <c r="A24" s="21" t="s">
        <v>23</v>
      </c>
      <c r="B24" s="45">
        <v>8009867.04</v>
      </c>
      <c r="C24" s="2">
        <v>0</v>
      </c>
      <c r="D24" s="3">
        <v>4663056.64</v>
      </c>
      <c r="E24" s="6">
        <f aca="true" t="shared" si="7" ref="E24:E36">SUM(B24:D24)</f>
        <v>12672923.68</v>
      </c>
      <c r="F24" s="47">
        <f aca="true" t="shared" si="8" ref="F24:F36">IF(E$37=0,"0.00%",E24/E$37)</f>
        <v>0.39110509205401056</v>
      </c>
      <c r="G24" s="45">
        <v>9853678.85</v>
      </c>
      <c r="H24" s="2">
        <v>0</v>
      </c>
      <c r="I24" s="3">
        <v>5311047.94</v>
      </c>
      <c r="J24" s="6">
        <f aca="true" t="shared" si="9" ref="J24:J36">SUM(G24:I24)</f>
        <v>15164726.79</v>
      </c>
      <c r="K24" s="7">
        <f aca="true" t="shared" si="10" ref="K24:K36">IF(J$37=0,"0.00%",J24/J$37)</f>
        <v>0.4083695250803815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-0.12200818130818847</v>
      </c>
      <c r="N24" s="51">
        <f aca="true" t="shared" si="13" ref="N24:N36">IF(J24=0,"0.00%",E24/J24-1)</f>
        <v>-0.16431572718099718</v>
      </c>
      <c r="O24" s="1"/>
    </row>
    <row r="25" spans="1:15" s="33" customFormat="1" ht="15">
      <c r="A25" s="21" t="s">
        <v>24</v>
      </c>
      <c r="B25" s="45">
        <v>3166.06</v>
      </c>
      <c r="C25" s="2">
        <v>0</v>
      </c>
      <c r="D25" s="3">
        <v>2512133.71</v>
      </c>
      <c r="E25" s="6">
        <f t="shared" si="7"/>
        <v>2515299.77</v>
      </c>
      <c r="F25" s="47">
        <f t="shared" si="8"/>
        <v>0.07762585595317667</v>
      </c>
      <c r="G25" s="45">
        <v>0</v>
      </c>
      <c r="H25" s="2">
        <v>0</v>
      </c>
      <c r="I25" s="3">
        <v>2725289.84</v>
      </c>
      <c r="J25" s="6">
        <f t="shared" si="9"/>
        <v>2725289.84</v>
      </c>
      <c r="K25" s="7">
        <f t="shared" si="10"/>
        <v>0.07338907802816992</v>
      </c>
      <c r="L25" s="49" t="str">
        <f t="shared" si="11"/>
        <v>0.00%</v>
      </c>
      <c r="M25" s="50">
        <f t="shared" si="12"/>
        <v>-0.07821411391604494</v>
      </c>
      <c r="N25" s="51">
        <f t="shared" si="13"/>
        <v>-0.07705238060110331</v>
      </c>
      <c r="O25" s="1"/>
    </row>
    <row r="26" spans="1:15" s="33" customFormat="1" ht="15">
      <c r="A26" s="21" t="s">
        <v>15</v>
      </c>
      <c r="B26" s="45">
        <v>212518.55</v>
      </c>
      <c r="C26" s="2">
        <v>218281.68</v>
      </c>
      <c r="D26" s="3">
        <v>164090.58</v>
      </c>
      <c r="E26" s="6">
        <f t="shared" si="7"/>
        <v>594890.8099999999</v>
      </c>
      <c r="F26" s="47">
        <f t="shared" si="8"/>
        <v>0.018359206674172512</v>
      </c>
      <c r="G26" s="45">
        <v>229903.99</v>
      </c>
      <c r="H26" s="2">
        <v>188173.05</v>
      </c>
      <c r="I26" s="3">
        <v>295189.72</v>
      </c>
      <c r="J26" s="6">
        <f t="shared" si="9"/>
        <v>713266.76</v>
      </c>
      <c r="K26" s="7">
        <f t="shared" si="10"/>
        <v>0.019207494607083684</v>
      </c>
      <c r="L26" s="49">
        <f t="shared" si="11"/>
        <v>0.03043264466281137</v>
      </c>
      <c r="M26" s="50">
        <f t="shared" si="12"/>
        <v>-0.4441182436840958</v>
      </c>
      <c r="N26" s="51">
        <f t="shared" si="13"/>
        <v>-0.16596308231158852</v>
      </c>
      <c r="O26" s="1"/>
    </row>
    <row r="27" spans="1:15" s="33" customFormat="1" ht="15">
      <c r="A27" s="21" t="s">
        <v>16</v>
      </c>
      <c r="B27" s="45">
        <v>119.4</v>
      </c>
      <c r="C27" s="2">
        <v>1033.02</v>
      </c>
      <c r="D27" s="3">
        <v>20535.94</v>
      </c>
      <c r="E27" s="6">
        <f t="shared" si="7"/>
        <v>21688.36</v>
      </c>
      <c r="F27" s="47">
        <f t="shared" si="8"/>
        <v>0.0006693347366785784</v>
      </c>
      <c r="G27" s="45">
        <v>17.55</v>
      </c>
      <c r="H27" s="2">
        <v>4028.53</v>
      </c>
      <c r="I27" s="3">
        <v>28022.76</v>
      </c>
      <c r="J27" s="6">
        <f t="shared" si="9"/>
        <v>32068.84</v>
      </c>
      <c r="K27" s="7">
        <f t="shared" si="10"/>
        <v>0.0008635788261819877</v>
      </c>
      <c r="L27" s="49">
        <f t="shared" si="11"/>
        <v>-0.7151761705156596</v>
      </c>
      <c r="M27" s="50">
        <f t="shared" si="12"/>
        <v>-0.2671692581316044</v>
      </c>
      <c r="N27" s="51">
        <f t="shared" si="13"/>
        <v>-0.32369365402677486</v>
      </c>
      <c r="O27" s="1"/>
    </row>
    <row r="28" spans="1:15" s="33" customFormat="1" ht="15">
      <c r="A28" s="21" t="s">
        <v>25</v>
      </c>
      <c r="B28" s="45">
        <v>1127.72</v>
      </c>
      <c r="C28" s="2">
        <v>4613.94</v>
      </c>
      <c r="D28" s="3">
        <v>3035.47</v>
      </c>
      <c r="E28" s="6">
        <f t="shared" si="7"/>
        <v>8777.13</v>
      </c>
      <c r="F28" s="47">
        <f t="shared" si="8"/>
        <v>0.0002708751605627927</v>
      </c>
      <c r="G28" s="45">
        <v>3912.02</v>
      </c>
      <c r="H28" s="2">
        <v>9011.12</v>
      </c>
      <c r="I28" s="3">
        <v>4780.33</v>
      </c>
      <c r="J28" s="6">
        <f t="shared" si="9"/>
        <v>17703.47</v>
      </c>
      <c r="K28" s="7">
        <f t="shared" si="10"/>
        <v>0.0004767351061637413</v>
      </c>
      <c r="L28" s="49">
        <f t="shared" si="11"/>
        <v>-0.5557070495251155</v>
      </c>
      <c r="M28" s="50">
        <f t="shared" si="12"/>
        <v>-0.3650082734873953</v>
      </c>
      <c r="N28" s="51">
        <f t="shared" si="13"/>
        <v>-0.5042141455884073</v>
      </c>
      <c r="O28" s="1"/>
    </row>
    <row r="29" spans="1:15" s="33" customFormat="1" ht="15">
      <c r="A29" s="21" t="s">
        <v>13</v>
      </c>
      <c r="B29" s="45">
        <v>771485.03</v>
      </c>
      <c r="C29" s="2">
        <v>129831.18</v>
      </c>
      <c r="D29" s="3">
        <v>508844.79</v>
      </c>
      <c r="E29" s="6">
        <f t="shared" si="7"/>
        <v>1410161</v>
      </c>
      <c r="F29" s="47">
        <f t="shared" si="8"/>
        <v>0.04351964563523479</v>
      </c>
      <c r="G29" s="45">
        <v>855101.65</v>
      </c>
      <c r="H29" s="2">
        <v>140937.47</v>
      </c>
      <c r="I29" s="3">
        <v>595232.79</v>
      </c>
      <c r="J29" s="6">
        <f t="shared" si="9"/>
        <v>1591271.9100000001</v>
      </c>
      <c r="K29" s="7">
        <f t="shared" si="10"/>
        <v>0.042851214081150724</v>
      </c>
      <c r="L29" s="49">
        <f t="shared" si="11"/>
        <v>-0.09509958805634067</v>
      </c>
      <c r="M29" s="50">
        <f t="shared" si="12"/>
        <v>-0.14513313354259272</v>
      </c>
      <c r="N29" s="51">
        <f t="shared" si="13"/>
        <v>-0.11381518699717397</v>
      </c>
      <c r="O29" s="1"/>
    </row>
    <row r="30" spans="1:15" s="33" customFormat="1" ht="15">
      <c r="A30" s="21" t="s">
        <v>26</v>
      </c>
      <c r="B30" s="45">
        <v>316217.83</v>
      </c>
      <c r="C30" s="2">
        <v>34974.34</v>
      </c>
      <c r="D30" s="3">
        <v>8831.13</v>
      </c>
      <c r="E30" s="6">
        <f t="shared" si="7"/>
        <v>360023.30000000005</v>
      </c>
      <c r="F30" s="47">
        <f t="shared" si="8"/>
        <v>0.011110849354384235</v>
      </c>
      <c r="G30" s="45">
        <v>338014.31</v>
      </c>
      <c r="H30" s="2">
        <v>62485.54</v>
      </c>
      <c r="I30" s="3">
        <v>10582.72</v>
      </c>
      <c r="J30" s="6">
        <f t="shared" si="9"/>
        <v>411082.56999999995</v>
      </c>
      <c r="K30" s="7">
        <f t="shared" si="10"/>
        <v>0.011070004504823833</v>
      </c>
      <c r="L30" s="49">
        <f t="shared" si="11"/>
        <v>-0.12311535197828394</v>
      </c>
      <c r="M30" s="50">
        <f t="shared" si="12"/>
        <v>-0.16551415893078525</v>
      </c>
      <c r="N30" s="51">
        <f t="shared" si="13"/>
        <v>-0.12420684730077436</v>
      </c>
      <c r="O30" s="1"/>
    </row>
    <row r="31" spans="1:15" s="33" customFormat="1" ht="15">
      <c r="A31" s="21" t="s">
        <v>27</v>
      </c>
      <c r="B31" s="45">
        <v>479111.63</v>
      </c>
      <c r="C31" s="2">
        <v>205951.46</v>
      </c>
      <c r="D31" s="3">
        <v>109125.54</v>
      </c>
      <c r="E31" s="6">
        <f t="shared" si="7"/>
        <v>794188.63</v>
      </c>
      <c r="F31" s="47">
        <f t="shared" si="8"/>
        <v>0.024509830966203575</v>
      </c>
      <c r="G31" s="45">
        <v>558904.3</v>
      </c>
      <c r="H31" s="2">
        <v>235517.81</v>
      </c>
      <c r="I31" s="3">
        <v>151413.39</v>
      </c>
      <c r="J31" s="6">
        <f t="shared" si="9"/>
        <v>945835.5000000001</v>
      </c>
      <c r="K31" s="7">
        <f t="shared" si="10"/>
        <v>0.025470316695310885</v>
      </c>
      <c r="L31" s="49">
        <f t="shared" si="11"/>
        <v>-0.13765858052465352</v>
      </c>
      <c r="M31" s="50">
        <f t="shared" si="12"/>
        <v>-0.27928738667036</v>
      </c>
      <c r="N31" s="51">
        <f t="shared" si="13"/>
        <v>-0.1603311252326648</v>
      </c>
      <c r="O31" s="1"/>
    </row>
    <row r="32" spans="1:15" s="33" customFormat="1" ht="15">
      <c r="A32" s="21" t="s">
        <v>28</v>
      </c>
      <c r="B32" s="45">
        <v>28256.69</v>
      </c>
      <c r="C32" s="2">
        <v>31822.49</v>
      </c>
      <c r="D32" s="3">
        <v>25772.27</v>
      </c>
      <c r="E32" s="6">
        <f t="shared" si="7"/>
        <v>85851.45</v>
      </c>
      <c r="F32" s="47">
        <f t="shared" si="8"/>
        <v>0.0026495022066778742</v>
      </c>
      <c r="G32" s="45">
        <v>39022.73</v>
      </c>
      <c r="H32" s="2">
        <v>30349.53</v>
      </c>
      <c r="I32" s="3">
        <v>32820.91</v>
      </c>
      <c r="J32" s="6">
        <f t="shared" si="9"/>
        <v>102193.17000000001</v>
      </c>
      <c r="K32" s="7">
        <f t="shared" si="10"/>
        <v>0.0027519504226662496</v>
      </c>
      <c r="L32" s="49">
        <f t="shared" si="11"/>
        <v>-0.13395959710697058</v>
      </c>
      <c r="M32" s="50">
        <f t="shared" si="12"/>
        <v>-0.21476065106055875</v>
      </c>
      <c r="N32" s="51">
        <f t="shared" si="13"/>
        <v>-0.15991009966713055</v>
      </c>
      <c r="O32" s="1"/>
    </row>
    <row r="33" spans="1:15" s="33" customFormat="1" ht="15">
      <c r="A33" s="21" t="s">
        <v>29</v>
      </c>
      <c r="B33" s="45">
        <v>3415547.9</v>
      </c>
      <c r="C33" s="2">
        <v>434660.13</v>
      </c>
      <c r="D33" s="3">
        <v>113448</v>
      </c>
      <c r="E33" s="6">
        <f t="shared" si="7"/>
        <v>3963656.03</v>
      </c>
      <c r="F33" s="47">
        <f t="shared" si="8"/>
        <v>0.12232426357384833</v>
      </c>
      <c r="G33" s="45">
        <v>3994743.31</v>
      </c>
      <c r="H33" s="2">
        <v>519329.09</v>
      </c>
      <c r="I33" s="3">
        <v>149070.65</v>
      </c>
      <c r="J33" s="6">
        <f t="shared" si="9"/>
        <v>4663143.050000001</v>
      </c>
      <c r="K33" s="7">
        <f t="shared" si="10"/>
        <v>0.12557334788030045</v>
      </c>
      <c r="L33" s="49">
        <f t="shared" si="11"/>
        <v>-0.14706551228553633</v>
      </c>
      <c r="M33" s="50">
        <f t="shared" si="12"/>
        <v>-0.2389648800753199</v>
      </c>
      <c r="N33" s="51">
        <f t="shared" si="13"/>
        <v>-0.1500033373413241</v>
      </c>
      <c r="O33" s="1"/>
    </row>
    <row r="34" spans="1:15" s="33" customFormat="1" ht="15">
      <c r="A34" s="21" t="s">
        <v>14</v>
      </c>
      <c r="B34" s="45">
        <v>138392.29</v>
      </c>
      <c r="C34" s="2">
        <v>84906.42</v>
      </c>
      <c r="D34" s="3">
        <v>80238.26</v>
      </c>
      <c r="E34" s="6">
        <f t="shared" si="7"/>
        <v>303536.97000000003</v>
      </c>
      <c r="F34" s="47">
        <f t="shared" si="8"/>
        <v>0.009367598005896415</v>
      </c>
      <c r="G34" s="45">
        <v>150694.54</v>
      </c>
      <c r="H34" s="2">
        <v>99676.17</v>
      </c>
      <c r="I34" s="3">
        <v>102225.38</v>
      </c>
      <c r="J34" s="6">
        <f t="shared" si="9"/>
        <v>352596.09</v>
      </c>
      <c r="K34" s="7">
        <f t="shared" si="10"/>
        <v>0.009495027494557287</v>
      </c>
      <c r="L34" s="49">
        <f t="shared" si="11"/>
        <v>-0.10812766397475171</v>
      </c>
      <c r="M34" s="50">
        <f t="shared" si="12"/>
        <v>-0.21508474705596603</v>
      </c>
      <c r="N34" s="51">
        <f t="shared" si="13"/>
        <v>-0.13913688038911598</v>
      </c>
      <c r="O34" s="1"/>
    </row>
    <row r="35" spans="1:15" s="33" customFormat="1" ht="15">
      <c r="A35" s="21" t="s">
        <v>30</v>
      </c>
      <c r="B35" s="45">
        <v>6228204.66</v>
      </c>
      <c r="C35" s="2">
        <v>102449.9</v>
      </c>
      <c r="D35" s="14">
        <v>2885383.23</v>
      </c>
      <c r="E35" s="6">
        <f t="shared" si="7"/>
        <v>9216037.790000001</v>
      </c>
      <c r="F35" s="47">
        <f t="shared" si="8"/>
        <v>0.2844205014758828</v>
      </c>
      <c r="G35" s="45">
        <v>2826749.41</v>
      </c>
      <c r="H35" s="2">
        <v>142073.67</v>
      </c>
      <c r="I35" s="14">
        <v>6965996.16</v>
      </c>
      <c r="J35" s="6">
        <f t="shared" si="9"/>
        <v>9934819.24</v>
      </c>
      <c r="K35" s="7">
        <f t="shared" si="10"/>
        <v>0.2675338284019449</v>
      </c>
      <c r="L35" s="49">
        <f t="shared" si="11"/>
        <v>1.1323785181567643</v>
      </c>
      <c r="M35" s="50">
        <f t="shared" si="12"/>
        <v>-0.5857902927698427</v>
      </c>
      <c r="N35" s="51">
        <f t="shared" si="13"/>
        <v>-0.07234972601273004</v>
      </c>
      <c r="O35" s="1"/>
    </row>
    <row r="36" spans="1:15" s="33" customFormat="1" ht="15.75" thickBot="1">
      <c r="A36" s="22" t="s">
        <v>9</v>
      </c>
      <c r="B36" s="46">
        <v>66294.25</v>
      </c>
      <c r="C36" s="2">
        <v>36538.78</v>
      </c>
      <c r="D36" s="36">
        <v>23774.57</v>
      </c>
      <c r="E36" s="6">
        <f t="shared" si="7"/>
        <v>126607.6</v>
      </c>
      <c r="F36" s="47">
        <f t="shared" si="8"/>
        <v>0.003907297029720402</v>
      </c>
      <c r="G36" s="46">
        <v>35057.89</v>
      </c>
      <c r="H36" s="2">
        <v>31390.43</v>
      </c>
      <c r="I36" s="36">
        <v>15375.78</v>
      </c>
      <c r="J36" s="6">
        <f t="shared" si="9"/>
        <v>81824.1</v>
      </c>
      <c r="K36" s="7">
        <f t="shared" si="10"/>
        <v>0.002203433620654741</v>
      </c>
      <c r="L36" s="49">
        <f t="shared" si="11"/>
        <v>0.5475640317166783</v>
      </c>
      <c r="M36" s="50">
        <f t="shared" si="12"/>
        <v>0.5462350527908177</v>
      </c>
      <c r="N36" s="51">
        <f t="shared" si="13"/>
        <v>0.5473142998212017</v>
      </c>
      <c r="O36" s="1"/>
    </row>
    <row r="37" spans="1:15" s="33" customFormat="1" ht="16.5" thickBot="1" thickTop="1">
      <c r="A37" s="15" t="s">
        <v>8</v>
      </c>
      <c r="B37" s="16">
        <f>SUM(B23:B36)</f>
        <v>19855419.200000003</v>
      </c>
      <c r="C37" s="16">
        <f>SUM(C23:C36)</f>
        <v>1375667.3999999997</v>
      </c>
      <c r="D37" s="17">
        <f>SUM(D23:D36)</f>
        <v>11171773.75</v>
      </c>
      <c r="E37" s="17">
        <f>SUM(E23:E36)</f>
        <v>32402860.35</v>
      </c>
      <c r="F37" s="48">
        <f>IF(E$37=0,"0.00%",E37/E$37)</f>
        <v>1</v>
      </c>
      <c r="G37" s="16">
        <f>SUM(G23:G36)</f>
        <v>19106531.430000003</v>
      </c>
      <c r="H37" s="16">
        <f>SUM(H23:H36)</f>
        <v>1577175.5999999999</v>
      </c>
      <c r="I37" s="17">
        <f>SUM(I23:I36)</f>
        <v>16451108.030000001</v>
      </c>
      <c r="J37" s="17">
        <f>SUM(J23:J36)</f>
        <v>37134815.06</v>
      </c>
      <c r="K37" s="18">
        <f>IF(J$37=0,"0.00%",J37/J$37)</f>
        <v>1</v>
      </c>
      <c r="L37" s="52">
        <f>IF(H37=0,"0.00%",(B37+C37)/(G37+H37)-1)</f>
        <v>0.026464287528636277</v>
      </c>
      <c r="M37" s="53">
        <f>IF(I37=0,"0.00%",D37/I37-1)</f>
        <v>-0.3209105593600555</v>
      </c>
      <c r="N37" s="48">
        <f>IF(J37=0,"0.00%",E37/J37-1)</f>
        <v>-0.12742637070776897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Jun 07 - 08</oddHeader>
    <oddFooter>&amp;LStatistics and Reference Materials/Ontario Land Border (Jun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2008-02-11T18:19:48Z</cp:lastPrinted>
  <dcterms:created xsi:type="dcterms:W3CDTF">2006-01-31T19:56:50Z</dcterms:created>
  <dcterms:modified xsi:type="dcterms:W3CDTF">2008-07-25T19:07:15Z</dcterms:modified>
  <cp:category/>
  <cp:version/>
  <cp:contentType/>
  <cp:contentStatus/>
</cp:coreProperties>
</file>