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673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<sst xmlns="http://schemas.openxmlformats.org/spreadsheetml/2006/main" count="90" uniqueCount="33">
  <si>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</si>
  <si>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</si>
  <si>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</si>
  <si>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</si>
  <si>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</si>
  <si>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</si>
  <si>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</si>
  <si>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</si>
  <si>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</si>
  <si>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</si>
  <si>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</si>
  <si>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</si>
  <si>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</si>
  <si>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</si>
  <si>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</si>
  <si>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</si>
  <si>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</si>
  <si>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</si>
  <si>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</si>
  <si>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</si>
  <si>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July 07</t>
  </si>
  <si>
    <t>Jan - July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</si>
  <si>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</si>
  <si>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</si>
  <si>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</si>
  <si>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</si>
  <si>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</si>
  <si>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</si>
  <si>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</si>
  <si>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</si>
  <si>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</si>
  <si>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July 08</t>
  </si>
  <si>
    <t>Jan - July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</si>
</sst>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E37" sqref="E37"/>
    </sheetView>
  </sheetViews>
  <sheetFormatPr defaultColWidth="9.140625" defaultRowHeight="12.75"/>
  <cols>
    <col min="1" max="1" width="51.00390625" style="23" customWidth="1"/>
    <col min="2" max="2" width="17.57421875" style="33" bestFit="1" customWidth="1"/>
    <col min="3" max="3" width="15.8515625" style="1" bestFit="1" customWidth="1"/>
    <col min="4" max="4" width="15.7109375" style="1" bestFit="1" customWidth="1"/>
    <col min="5" max="5" width="15.57421875" style="1" bestFit="1" customWidth="1"/>
    <col min="6" max="6" width="9.28125" style="1" bestFit="1" customWidth="1"/>
    <col min="7" max="7" width="17.7109375" style="1" customWidth="1"/>
    <col min="8" max="8" width="15.57421875" style="1" bestFit="1" customWidth="1"/>
    <col min="9" max="9" width="16.8515625" style="1" bestFit="1" customWidth="1"/>
    <col min="10" max="10" width="15.57421875" style="1" bestFit="1" customWidth="1"/>
    <col min="11" max="11" width="9.28125" style="1" bestFit="1" customWidth="1"/>
    <col min="12" max="12" width="10.7109375" style="1" customWidth="1"/>
    <col min="13" max="13" width="10.421875" style="1" bestFit="1" customWidth="1"/>
    <col min="14" max="14" width="10.0039062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4">
        <v>55801.86</v>
      </c>
      <c r="C4" s="5">
        <v>33545.65</v>
      </c>
      <c r="D4" s="6">
        <v>14398.17</v>
      </c>
      <c r="E4" s="6">
        <f>SUM(B4:D4)</f>
        <v>103745.68000000001</v>
      </c>
      <c r="F4" s="47">
        <f>IF(E$18=0,"0.00%",E4/E$18)</f>
        <v>0.012125534775005184</v>
      </c>
      <c r="G4" s="44">
        <v>63028.37</v>
      </c>
      <c r="H4" s="5">
        <v>27769.42</v>
      </c>
      <c r="I4" s="6">
        <v>18790.36</v>
      </c>
      <c r="J4" s="6">
        <f>SUM(G4:I4)</f>
        <v>109588.15000000001</v>
      </c>
      <c r="K4" s="7">
        <f>IF(J$18=0,"0.00%",J4/J$18)</f>
        <v>0.011676350375163295</v>
      </c>
      <c r="L4" s="49">
        <f>IF(H4=0,"0.00%",(B4+C4)/(G4+H4)-1)</f>
        <v>-0.015972635457316753</v>
      </c>
      <c r="M4" s="50">
        <f>IF(I4=0,"0.00%",D4/I4-1)</f>
        <v>-0.2337469851562184</v>
      </c>
      <c r="N4" s="51">
        <f>IF(J4=0,"0.00%",E4/J4-1)</f>
        <v>-0.05331297225110565</v>
      </c>
      <c r="O4" s="1"/>
    </row>
    <row r="5" spans="1:15" s="33" customFormat="1" ht="15">
      <c r="A5" s="21" t="s">
        <v>23</v>
      </c>
      <c r="B5" s="45">
        <v>2201673.04</v>
      </c>
      <c r="C5" s="2">
        <v>0</v>
      </c>
      <c r="D5" s="3">
        <v>1267209.77</v>
      </c>
      <c r="E5" s="6">
        <f aca="true" t="shared" si="0" ref="E5:E17">SUM(B5:D5)</f>
        <v>3468882.81</v>
      </c>
      <c r="F5" s="47">
        <f aca="true" t="shared" si="1" ref="F5:F17">IF(E$18=0,"0.00%",E5/E$18)</f>
        <v>0.40543431922247464</v>
      </c>
      <c r="G5" s="45">
        <v>2471704.88</v>
      </c>
      <c r="H5" s="2">
        <v>0</v>
      </c>
      <c r="I5" s="3">
        <v>1372349.65</v>
      </c>
      <c r="J5" s="6">
        <f aca="true" t="shared" si="2" ref="J5:J17">SUM(G5:I5)</f>
        <v>3844054.53</v>
      </c>
      <c r="K5" s="7">
        <f aca="true" t="shared" si="3" ref="K5:K17">IF(J$18=0,"0.00%",J5/J$18)</f>
        <v>0.4095746442796384</v>
      </c>
      <c r="L5" s="49" t="str">
        <f aca="true" t="shared" si="4" ref="L5:L17">IF(H5=0,"0.00%",(B5+C5)/(G5+H5)-1)</f>
        <v>0.00%</v>
      </c>
      <c r="M5" s="50">
        <f aca="true" t="shared" si="5" ref="M5:M17">IF(I5=0,"0.00%",D5/I5-1)</f>
        <v>-0.07661304099869881</v>
      </c>
      <c r="N5" s="51">
        <f aca="true" t="shared" si="6" ref="N5:N17">IF(J5=0,"0.00%",E5/J5-1)</f>
        <v>-0.09759791831048759</v>
      </c>
      <c r="O5" s="1"/>
    </row>
    <row r="6" spans="1:15" s="33" customFormat="1" ht="15">
      <c r="A6" s="21" t="s">
        <v>24</v>
      </c>
      <c r="B6" s="45">
        <v>1338.41</v>
      </c>
      <c r="C6" s="2">
        <v>0</v>
      </c>
      <c r="D6" s="3">
        <v>707258.02</v>
      </c>
      <c r="E6" s="6">
        <f t="shared" si="0"/>
        <v>708596.43</v>
      </c>
      <c r="F6" s="47">
        <f t="shared" si="1"/>
        <v>0.08281897283250278</v>
      </c>
      <c r="G6" s="45">
        <v>0</v>
      </c>
      <c r="H6" s="2">
        <v>0</v>
      </c>
      <c r="I6" s="3">
        <v>747758.24</v>
      </c>
      <c r="J6" s="6">
        <f t="shared" si="2"/>
        <v>747758.24</v>
      </c>
      <c r="K6" s="7">
        <f t="shared" si="3"/>
        <v>0.07967181858764331</v>
      </c>
      <c r="L6" s="49" t="str">
        <f t="shared" si="4"/>
        <v>0.00%</v>
      </c>
      <c r="M6" s="50">
        <f t="shared" si="5"/>
        <v>-0.054162184825940485</v>
      </c>
      <c r="N6" s="51">
        <f t="shared" si="6"/>
        <v>-0.05237228813419692</v>
      </c>
      <c r="O6" s="1"/>
    </row>
    <row r="7" spans="1:15" s="33" customFormat="1" ht="15">
      <c r="A7" s="21" t="s">
        <v>15</v>
      </c>
      <c r="B7" s="45">
        <v>95225.19</v>
      </c>
      <c r="C7" s="2">
        <v>104760.21</v>
      </c>
      <c r="D7" s="3">
        <v>70551.29</v>
      </c>
      <c r="E7" s="6">
        <f t="shared" si="0"/>
        <v>270536.69</v>
      </c>
      <c r="F7" s="47">
        <f t="shared" si="1"/>
        <v>0.031619649536345</v>
      </c>
      <c r="G7" s="45">
        <v>97712.19</v>
      </c>
      <c r="H7" s="2">
        <v>88000.08</v>
      </c>
      <c r="I7" s="3">
        <v>117147.88</v>
      </c>
      <c r="J7" s="6">
        <f t="shared" si="2"/>
        <v>302860.15</v>
      </c>
      <c r="K7" s="7">
        <f t="shared" si="3"/>
        <v>0.032269011075326225</v>
      </c>
      <c r="L7" s="49">
        <f t="shared" si="4"/>
        <v>0.07685614956943887</v>
      </c>
      <c r="M7" s="50">
        <f t="shared" si="5"/>
        <v>-0.39775871317517664</v>
      </c>
      <c r="N7" s="51">
        <f t="shared" si="6"/>
        <v>-0.10672734593838118</v>
      </c>
      <c r="O7" s="1"/>
    </row>
    <row r="8" spans="1:15" s="33" customFormat="1" ht="15">
      <c r="A8" s="21" t="s">
        <v>16</v>
      </c>
      <c r="B8" s="45">
        <v>0</v>
      </c>
      <c r="C8" s="2">
        <v>153.11</v>
      </c>
      <c r="D8" s="3">
        <v>8788.45</v>
      </c>
      <c r="E8" s="6">
        <f t="shared" si="0"/>
        <v>8941.560000000001</v>
      </c>
      <c r="F8" s="47">
        <f t="shared" si="1"/>
        <v>0.0010450670979533351</v>
      </c>
      <c r="G8" s="45">
        <v>3.9</v>
      </c>
      <c r="H8" s="2">
        <v>1348.76</v>
      </c>
      <c r="I8" s="3">
        <v>10740.9</v>
      </c>
      <c r="J8" s="6">
        <f t="shared" si="2"/>
        <v>12093.56</v>
      </c>
      <c r="K8" s="7">
        <f t="shared" si="3"/>
        <v>0.0012885393525035307</v>
      </c>
      <c r="L8" s="49">
        <f t="shared" si="4"/>
        <v>-0.886808214924667</v>
      </c>
      <c r="M8" s="50">
        <f t="shared" si="5"/>
        <v>-0.1817771322701076</v>
      </c>
      <c r="N8" s="51">
        <f t="shared" si="6"/>
        <v>-0.2606345856803124</v>
      </c>
      <c r="O8" s="1"/>
    </row>
    <row r="9" spans="1:15" s="33" customFormat="1" ht="15">
      <c r="A9" s="21" t="s">
        <v>25</v>
      </c>
      <c r="B9" s="45">
        <v>428.23</v>
      </c>
      <c r="C9" s="2">
        <v>789.69</v>
      </c>
      <c r="D9" s="3">
        <v>851.3</v>
      </c>
      <c r="E9" s="6">
        <f t="shared" si="0"/>
        <v>2069.2200000000003</v>
      </c>
      <c r="F9" s="47">
        <f t="shared" si="1"/>
        <v>0.00024184524181764704</v>
      </c>
      <c r="G9" s="45">
        <v>967.56</v>
      </c>
      <c r="H9" s="2">
        <v>2060.35</v>
      </c>
      <c r="I9" s="3">
        <v>1879.05</v>
      </c>
      <c r="J9" s="6">
        <f t="shared" si="2"/>
        <v>4906.96</v>
      </c>
      <c r="K9" s="7">
        <f t="shared" si="3"/>
        <v>0.0005228246323796074</v>
      </c>
      <c r="L9" s="49">
        <f t="shared" si="4"/>
        <v>-0.5977687579881832</v>
      </c>
      <c r="M9" s="50">
        <f t="shared" si="5"/>
        <v>-0.5469519171921982</v>
      </c>
      <c r="N9" s="51">
        <f t="shared" si="6"/>
        <v>-0.5783091771687562</v>
      </c>
      <c r="O9" s="1"/>
    </row>
    <row r="10" spans="1:15" s="33" customFormat="1" ht="15">
      <c r="A10" s="21" t="s">
        <v>13</v>
      </c>
      <c r="B10" s="45">
        <v>277733.1</v>
      </c>
      <c r="C10" s="2">
        <v>28497.48</v>
      </c>
      <c r="D10" s="3">
        <v>196584.07</v>
      </c>
      <c r="E10" s="6">
        <f t="shared" si="0"/>
        <v>502814.64999999997</v>
      </c>
      <c r="F10" s="47">
        <f t="shared" si="1"/>
        <v>0.05876771470346582</v>
      </c>
      <c r="G10" s="45">
        <v>298589.6</v>
      </c>
      <c r="H10" s="2">
        <v>34540.31</v>
      </c>
      <c r="I10" s="3">
        <v>226638.44</v>
      </c>
      <c r="J10" s="6">
        <f t="shared" si="2"/>
        <v>559768.35</v>
      </c>
      <c r="K10" s="7">
        <f t="shared" si="3"/>
        <v>0.05964195383832137</v>
      </c>
      <c r="L10" s="49">
        <f t="shared" si="4"/>
        <v>-0.08074726763501971</v>
      </c>
      <c r="M10" s="50">
        <f t="shared" si="5"/>
        <v>-0.13260932258446534</v>
      </c>
      <c r="N10" s="51">
        <f t="shared" si="6"/>
        <v>-0.10174512367482014</v>
      </c>
      <c r="O10" s="1"/>
    </row>
    <row r="11" spans="1:15" s="33" customFormat="1" ht="15">
      <c r="A11" s="21" t="s">
        <v>26</v>
      </c>
      <c r="B11" s="45">
        <v>66235.63</v>
      </c>
      <c r="C11" s="2">
        <v>9034.27</v>
      </c>
      <c r="D11" s="3">
        <v>2604.48</v>
      </c>
      <c r="E11" s="6">
        <f t="shared" si="0"/>
        <v>77874.38</v>
      </c>
      <c r="F11" s="47">
        <f t="shared" si="1"/>
        <v>0.009101762143464366</v>
      </c>
      <c r="G11" s="45">
        <v>83169.61</v>
      </c>
      <c r="H11" s="2">
        <v>21952.07</v>
      </c>
      <c r="I11" s="3">
        <v>5062.17</v>
      </c>
      <c r="J11" s="6">
        <f t="shared" si="2"/>
        <v>110183.84999999999</v>
      </c>
      <c r="K11" s="7">
        <f t="shared" si="3"/>
        <v>0.011739820758763023</v>
      </c>
      <c r="L11" s="49">
        <f t="shared" si="4"/>
        <v>-0.2839735818529535</v>
      </c>
      <c r="M11" s="50">
        <f t="shared" si="5"/>
        <v>-0.48550127712028635</v>
      </c>
      <c r="N11" s="51">
        <f t="shared" si="6"/>
        <v>-0.29323235664754854</v>
      </c>
      <c r="O11" s="1"/>
    </row>
    <row r="12" spans="1:15" s="33" customFormat="1" ht="15">
      <c r="A12" s="21" t="s">
        <v>27</v>
      </c>
      <c r="B12" s="45">
        <v>153806.85</v>
      </c>
      <c r="C12" s="2">
        <v>54097.44</v>
      </c>
      <c r="D12" s="3">
        <v>41031.11</v>
      </c>
      <c r="E12" s="6">
        <f t="shared" si="0"/>
        <v>248935.40000000002</v>
      </c>
      <c r="F12" s="47">
        <f t="shared" si="1"/>
        <v>0.0290949449599234</v>
      </c>
      <c r="G12" s="45">
        <v>162099.67</v>
      </c>
      <c r="H12" s="2">
        <v>73017.9</v>
      </c>
      <c r="I12" s="3">
        <v>43424.34</v>
      </c>
      <c r="J12" s="6">
        <f t="shared" si="2"/>
        <v>278541.91000000003</v>
      </c>
      <c r="K12" s="7">
        <f t="shared" si="3"/>
        <v>0.029677961853788033</v>
      </c>
      <c r="L12" s="49">
        <f t="shared" si="4"/>
        <v>-0.11574328536995337</v>
      </c>
      <c r="M12" s="50">
        <f t="shared" si="5"/>
        <v>-0.05511263959337087</v>
      </c>
      <c r="N12" s="51">
        <f t="shared" si="6"/>
        <v>-0.10629104252211097</v>
      </c>
      <c r="O12" s="1"/>
    </row>
    <row r="13" spans="1:15" s="33" customFormat="1" ht="15">
      <c r="A13" s="21" t="s">
        <v>28</v>
      </c>
      <c r="B13" s="45">
        <v>9295.42</v>
      </c>
      <c r="C13" s="2">
        <v>11047.9</v>
      </c>
      <c r="D13" s="3">
        <v>5892.11</v>
      </c>
      <c r="E13" s="6">
        <f t="shared" si="0"/>
        <v>26235.43</v>
      </c>
      <c r="F13" s="47">
        <f t="shared" si="1"/>
        <v>0.003066331232319401</v>
      </c>
      <c r="G13" s="45">
        <v>15154.7</v>
      </c>
      <c r="H13" s="2">
        <v>11368.93</v>
      </c>
      <c r="I13" s="3">
        <v>9941.49</v>
      </c>
      <c r="J13" s="6">
        <f t="shared" si="2"/>
        <v>36465.12</v>
      </c>
      <c r="K13" s="7">
        <f t="shared" si="3"/>
        <v>0.0038852696901295856</v>
      </c>
      <c r="L13" s="49">
        <f t="shared" si="4"/>
        <v>-0.2330114693954033</v>
      </c>
      <c r="M13" s="50">
        <f t="shared" si="5"/>
        <v>-0.4073212365550838</v>
      </c>
      <c r="N13" s="51">
        <f t="shared" si="6"/>
        <v>-0.28053356193535084</v>
      </c>
      <c r="O13" s="1"/>
    </row>
    <row r="14" spans="1:15" s="33" customFormat="1" ht="15">
      <c r="A14" s="21" t="s">
        <v>29</v>
      </c>
      <c r="B14" s="45">
        <v>995268.13</v>
      </c>
      <c r="C14" s="2">
        <v>93874.81</v>
      </c>
      <c r="D14" s="3">
        <v>28483.56</v>
      </c>
      <c r="E14" s="6">
        <f t="shared" si="0"/>
        <v>1117626.5</v>
      </c>
      <c r="F14" s="47">
        <f t="shared" si="1"/>
        <v>0.130625381136037</v>
      </c>
      <c r="G14" s="45">
        <v>1087548.17</v>
      </c>
      <c r="H14" s="2">
        <v>119841.61</v>
      </c>
      <c r="I14" s="3">
        <v>38960.64</v>
      </c>
      <c r="J14" s="6">
        <f t="shared" si="2"/>
        <v>1246350.42</v>
      </c>
      <c r="K14" s="7">
        <f t="shared" si="3"/>
        <v>0.13279560056586345</v>
      </c>
      <c r="L14" s="49">
        <f t="shared" si="4"/>
        <v>-0.09793592919098593</v>
      </c>
      <c r="M14" s="50">
        <f t="shared" si="5"/>
        <v>-0.2689144736842105</v>
      </c>
      <c r="N14" s="51">
        <f t="shared" si="6"/>
        <v>-0.10328068088587794</v>
      </c>
      <c r="O14" s="1"/>
    </row>
    <row r="15" spans="1:15" s="33" customFormat="1" ht="15">
      <c r="A15" s="21" t="s">
        <v>14</v>
      </c>
      <c r="B15" s="45">
        <v>67334.82</v>
      </c>
      <c r="C15" s="2">
        <v>40203.53</v>
      </c>
      <c r="D15" s="3">
        <v>37128.14</v>
      </c>
      <c r="E15" s="6">
        <f t="shared" si="0"/>
        <v>144666.49</v>
      </c>
      <c r="F15" s="47">
        <f t="shared" si="1"/>
        <v>0.016908256375329937</v>
      </c>
      <c r="G15" s="45">
        <v>69568.84</v>
      </c>
      <c r="H15" s="2">
        <v>46221.48</v>
      </c>
      <c r="I15" s="3">
        <v>48314.04</v>
      </c>
      <c r="J15" s="6">
        <f t="shared" si="2"/>
        <v>164104.36000000002</v>
      </c>
      <c r="K15" s="7">
        <f t="shared" si="3"/>
        <v>0.01748491972400239</v>
      </c>
      <c r="L15" s="49">
        <f t="shared" si="4"/>
        <v>-0.07126649274308938</v>
      </c>
      <c r="M15" s="50">
        <f t="shared" si="5"/>
        <v>-0.2315248321191935</v>
      </c>
      <c r="N15" s="51">
        <f t="shared" si="6"/>
        <v>-0.1184482240447482</v>
      </c>
      <c r="O15" s="1"/>
    </row>
    <row r="16" spans="1:15" s="33" customFormat="1" ht="15">
      <c r="A16" s="21" t="s">
        <v>30</v>
      </c>
      <c r="B16" s="45">
        <v>1244287.5</v>
      </c>
      <c r="C16" s="2">
        <v>25369.76</v>
      </c>
      <c r="D16" s="14">
        <v>566236.46</v>
      </c>
      <c r="E16" s="6">
        <f t="shared" si="0"/>
        <v>1835893.72</v>
      </c>
      <c r="F16" s="47">
        <f t="shared" si="1"/>
        <v>0.2145746516392165</v>
      </c>
      <c r="G16" s="45">
        <v>1281805.93</v>
      </c>
      <c r="H16" s="2">
        <v>41082.03</v>
      </c>
      <c r="I16" s="14">
        <v>605081.05</v>
      </c>
      <c r="J16" s="6">
        <f t="shared" si="2"/>
        <v>1927969.01</v>
      </c>
      <c r="K16" s="7">
        <f t="shared" si="3"/>
        <v>0.20542040059273475</v>
      </c>
      <c r="L16" s="49">
        <f t="shared" si="4"/>
        <v>-0.0402382526786319</v>
      </c>
      <c r="M16" s="50">
        <f t="shared" si="5"/>
        <v>-0.06419733356382595</v>
      </c>
      <c r="N16" s="51">
        <f t="shared" si="6"/>
        <v>-0.04775766079352073</v>
      </c>
      <c r="O16" s="1"/>
    </row>
    <row r="17" spans="1:15" s="33" customFormat="1" ht="15.75" thickBot="1">
      <c r="A17" s="22" t="s">
        <v>9</v>
      </c>
      <c r="B17" s="46">
        <v>22168.42</v>
      </c>
      <c r="C17" s="2">
        <v>13065.74</v>
      </c>
      <c r="D17" s="36">
        <v>3914.26</v>
      </c>
      <c r="E17" s="6">
        <f t="shared" si="0"/>
        <v>39148.42</v>
      </c>
      <c r="F17" s="47">
        <f t="shared" si="1"/>
        <v>0.004575569104144948</v>
      </c>
      <c r="G17" s="46">
        <v>24370.79</v>
      </c>
      <c r="H17" s="2">
        <v>9572.21</v>
      </c>
      <c r="I17" s="36">
        <v>6892.14</v>
      </c>
      <c r="J17" s="6">
        <f t="shared" si="2"/>
        <v>40835.14</v>
      </c>
      <c r="K17" s="7">
        <f t="shared" si="3"/>
        <v>0.00435088467374297</v>
      </c>
      <c r="L17" s="49">
        <f t="shared" si="4"/>
        <v>0.03803906549214853</v>
      </c>
      <c r="M17" s="50">
        <f t="shared" si="5"/>
        <v>-0.4320689945358045</v>
      </c>
      <c r="N17" s="51">
        <f t="shared" si="6"/>
        <v>-0.04130560100932679</v>
      </c>
      <c r="O17" s="1"/>
    </row>
    <row r="18" spans="1:15" s="33" customFormat="1" ht="16.5" thickBot="1" thickTop="1">
      <c r="A18" s="15" t="s">
        <v>8</v>
      </c>
      <c r="B18" s="16">
        <f>SUM(B4:B17)</f>
        <v>5190596.6</v>
      </c>
      <c r="C18" s="16">
        <f>SUM(C4:C17)</f>
        <v>414439.58999999997</v>
      </c>
      <c r="D18" s="17">
        <f>SUM(D4:D17)</f>
        <v>2950931.1899999995</v>
      </c>
      <c r="E18" s="17">
        <f>SUM(E4:E17)</f>
        <v>8555967.38</v>
      </c>
      <c r="F18" s="18">
        <f>IF(E$18=0,"0.00%",E18/E$18)</f>
        <v>1</v>
      </c>
      <c r="G18" s="16">
        <f>SUM(G4:G17)</f>
        <v>5655724.21</v>
      </c>
      <c r="H18" s="16">
        <f>SUM(H4:H17)</f>
        <v>476775.14999999997</v>
      </c>
      <c r="I18" s="17">
        <f>SUM(I4:I17)</f>
        <v>3252980.39</v>
      </c>
      <c r="J18" s="17">
        <f>SUM(J4:J17)</f>
        <v>9385479.75</v>
      </c>
      <c r="K18" s="18">
        <f>IF(J$18=0,"0.00%",J18/J$18)</f>
        <v>1</v>
      </c>
      <c r="L18" s="52">
        <f>IF(H18=0,"0.00%",(B18+C18)/(G18+H18)-1)</f>
        <v>-0.08601112516055787</v>
      </c>
      <c r="M18" s="53">
        <f>IF(I18=0,"0.00%",D18/I18-1)</f>
        <v>-0.09285306512407243</v>
      </c>
      <c r="N18" s="48">
        <f>IF(J18=0,"0.00%",E18/J18-1)</f>
        <v>-0.08838252194833185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21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4">
        <v>240912.01</v>
      </c>
      <c r="C23" s="5">
        <v>124149.71</v>
      </c>
      <c r="D23" s="6">
        <v>67901.79</v>
      </c>
      <c r="E23" s="6">
        <f>SUM(B23:D23)</f>
        <v>432963.51</v>
      </c>
      <c r="F23" s="47">
        <f>IF(E$37=0,"0.00%",E23/E$37)</f>
        <v>0.01057018458840602</v>
      </c>
      <c r="G23" s="44">
        <v>283759.25</v>
      </c>
      <c r="H23" s="5">
        <v>141972.61</v>
      </c>
      <c r="I23" s="6">
        <v>82850.02</v>
      </c>
      <c r="J23" s="6">
        <f>SUM(G23:I23)</f>
        <v>508581.88</v>
      </c>
      <c r="K23" s="7">
        <f>IF(J$37=0,"0.00%",J23/J$37)</f>
        <v>0.010932473280256925</v>
      </c>
      <c r="L23" s="49">
        <f>IF(H23=0,"0.00%",(B23+C23)/(G23+H23)-1)</f>
        <v>-0.1425078686852329</v>
      </c>
      <c r="M23" s="50">
        <f>IF(I23=0,"0.00%",D23/I23-1)</f>
        <v>-0.18042518275795238</v>
      </c>
      <c r="N23" s="51">
        <f>IF(J23=0,"0.00%",E23/J23-1)</f>
        <v>-0.14868475062461917</v>
      </c>
      <c r="O23" s="1"/>
    </row>
    <row r="24" spans="1:15" s="33" customFormat="1" ht="15">
      <c r="A24" s="21" t="s">
        <v>23</v>
      </c>
      <c r="B24" s="45">
        <v>10211540.08</v>
      </c>
      <c r="C24" s="2">
        <v>0</v>
      </c>
      <c r="D24" s="3">
        <v>5930266.41</v>
      </c>
      <c r="E24" s="6">
        <f aca="true" t="shared" si="7" ref="E24:E36">SUM(B24:D24)</f>
        <v>16141806.49</v>
      </c>
      <c r="F24" s="47">
        <f aca="true" t="shared" si="8" ref="F24:F36">IF(E$37=0,"0.00%",E24/E$37)</f>
        <v>0.39407910885984426</v>
      </c>
      <c r="G24" s="45">
        <v>12325383.73</v>
      </c>
      <c r="H24" s="2">
        <v>0</v>
      </c>
      <c r="I24" s="3">
        <v>6683397.59</v>
      </c>
      <c r="J24" s="6">
        <f aca="true" t="shared" si="9" ref="J24:J36">SUM(G24:I24)</f>
        <v>19008781.32</v>
      </c>
      <c r="K24" s="7">
        <f aca="true" t="shared" si="10" ref="K24:K36">IF(J$37=0,"0.00%",J24/J$37)</f>
        <v>0.40861265814493225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-0.11268687368335961</v>
      </c>
      <c r="N24" s="51">
        <f aca="true" t="shared" si="13" ref="N24:N36">IF(J24=0,"0.00%",E24/J24-1)</f>
        <v>-0.15082370519900323</v>
      </c>
      <c r="O24" s="1"/>
    </row>
    <row r="25" spans="1:15" s="33" customFormat="1" ht="15">
      <c r="A25" s="21" t="s">
        <v>24</v>
      </c>
      <c r="B25" s="45">
        <v>4504.47</v>
      </c>
      <c r="C25" s="2">
        <v>0</v>
      </c>
      <c r="D25" s="3">
        <v>3219391.73</v>
      </c>
      <c r="E25" s="6">
        <f t="shared" si="7"/>
        <v>3223896.2</v>
      </c>
      <c r="F25" s="47">
        <f t="shared" si="8"/>
        <v>0.07870681279320914</v>
      </c>
      <c r="G25" s="45">
        <v>0</v>
      </c>
      <c r="H25" s="2">
        <v>0</v>
      </c>
      <c r="I25" s="3">
        <v>3473048.08</v>
      </c>
      <c r="J25" s="6">
        <f t="shared" si="9"/>
        <v>3473048.08</v>
      </c>
      <c r="K25" s="7">
        <f t="shared" si="10"/>
        <v>0.07465662232332701</v>
      </c>
      <c r="L25" s="49" t="str">
        <f t="shared" si="11"/>
        <v>0.00%</v>
      </c>
      <c r="M25" s="50">
        <f t="shared" si="12"/>
        <v>-0.0730356574850527</v>
      </c>
      <c r="N25" s="51">
        <f t="shared" si="13"/>
        <v>-0.0717386786076396</v>
      </c>
      <c r="O25" s="1"/>
    </row>
    <row r="26" spans="1:15" s="33" customFormat="1" ht="15">
      <c r="A26" s="21" t="s">
        <v>15</v>
      </c>
      <c r="B26" s="45">
        <v>307743.74</v>
      </c>
      <c r="C26" s="2">
        <v>323041.89</v>
      </c>
      <c r="D26" s="3">
        <v>234641.87</v>
      </c>
      <c r="E26" s="6">
        <f t="shared" si="7"/>
        <v>865427.5</v>
      </c>
      <c r="F26" s="47">
        <f t="shared" si="8"/>
        <v>0.021128174110753007</v>
      </c>
      <c r="G26" s="45">
        <v>327616.18</v>
      </c>
      <c r="H26" s="2">
        <v>276173.13</v>
      </c>
      <c r="I26" s="3">
        <v>412337.6</v>
      </c>
      <c r="J26" s="6">
        <f t="shared" si="9"/>
        <v>1016126.91</v>
      </c>
      <c r="K26" s="7">
        <f t="shared" si="10"/>
        <v>0.02184265843864715</v>
      </c>
      <c r="L26" s="49">
        <f t="shared" si="11"/>
        <v>0.044711490503202</v>
      </c>
      <c r="M26" s="50">
        <f t="shared" si="12"/>
        <v>-0.43094718987548064</v>
      </c>
      <c r="N26" s="51">
        <f t="shared" si="13"/>
        <v>-0.14830766562416897</v>
      </c>
      <c r="O26" s="1"/>
    </row>
    <row r="27" spans="1:15" s="33" customFormat="1" ht="15">
      <c r="A27" s="21" t="s">
        <v>16</v>
      </c>
      <c r="B27" s="45">
        <v>119.4</v>
      </c>
      <c r="C27" s="2">
        <v>1186.13</v>
      </c>
      <c r="D27" s="3">
        <v>29324.39</v>
      </c>
      <c r="E27" s="6">
        <f t="shared" si="7"/>
        <v>30629.92</v>
      </c>
      <c r="F27" s="47">
        <f t="shared" si="8"/>
        <v>0.0007477856698087774</v>
      </c>
      <c r="G27" s="45">
        <v>21.45</v>
      </c>
      <c r="H27" s="2">
        <v>5377.29</v>
      </c>
      <c r="I27" s="3">
        <v>38763.66</v>
      </c>
      <c r="J27" s="6">
        <f t="shared" si="9"/>
        <v>44162.4</v>
      </c>
      <c r="K27" s="7">
        <f t="shared" si="10"/>
        <v>0.0009493147062023099</v>
      </c>
      <c r="L27" s="49">
        <f t="shared" si="11"/>
        <v>-0.7581787602292387</v>
      </c>
      <c r="M27" s="50">
        <f t="shared" si="12"/>
        <v>-0.24350822393963845</v>
      </c>
      <c r="N27" s="51">
        <f t="shared" si="13"/>
        <v>-0.3064253754324947</v>
      </c>
      <c r="O27" s="1"/>
    </row>
    <row r="28" spans="1:15" s="33" customFormat="1" ht="15">
      <c r="A28" s="21" t="s">
        <v>25</v>
      </c>
      <c r="B28" s="45">
        <v>1555.95</v>
      </c>
      <c r="C28" s="2">
        <v>5403.63</v>
      </c>
      <c r="D28" s="3">
        <v>3886.77</v>
      </c>
      <c r="E28" s="6">
        <f t="shared" si="7"/>
        <v>10846.35</v>
      </c>
      <c r="F28" s="47">
        <f t="shared" si="8"/>
        <v>0.0002647981156898364</v>
      </c>
      <c r="G28" s="45">
        <v>4879.58</v>
      </c>
      <c r="H28" s="2">
        <v>11071.47</v>
      </c>
      <c r="I28" s="3">
        <v>6659.38</v>
      </c>
      <c r="J28" s="6">
        <f t="shared" si="9"/>
        <v>22610.43</v>
      </c>
      <c r="K28" s="7">
        <f t="shared" si="10"/>
        <v>0.0004860336782547573</v>
      </c>
      <c r="L28" s="49">
        <f t="shared" si="11"/>
        <v>-0.5636914184332693</v>
      </c>
      <c r="M28" s="50">
        <f t="shared" si="12"/>
        <v>-0.4163465667975097</v>
      </c>
      <c r="N28" s="51">
        <f t="shared" si="13"/>
        <v>-0.5202943951088059</v>
      </c>
      <c r="O28" s="1"/>
    </row>
    <row r="29" spans="1:15" s="33" customFormat="1" ht="15">
      <c r="A29" s="21" t="s">
        <v>13</v>
      </c>
      <c r="B29" s="45">
        <v>1049218.13</v>
      </c>
      <c r="C29" s="2">
        <v>158328.66</v>
      </c>
      <c r="D29" s="3">
        <v>705428.86</v>
      </c>
      <c r="E29" s="6">
        <f t="shared" si="7"/>
        <v>1912975.65</v>
      </c>
      <c r="F29" s="47">
        <f t="shared" si="8"/>
        <v>0.04670256330291204</v>
      </c>
      <c r="G29" s="45">
        <v>1153691.25</v>
      </c>
      <c r="H29" s="2">
        <v>175477.78</v>
      </c>
      <c r="I29" s="3">
        <v>821871.23</v>
      </c>
      <c r="J29" s="6">
        <f t="shared" si="9"/>
        <v>2151040.26</v>
      </c>
      <c r="K29" s="7">
        <f t="shared" si="10"/>
        <v>0.046238749534700106</v>
      </c>
      <c r="L29" s="49">
        <f t="shared" si="11"/>
        <v>-0.09150246300878695</v>
      </c>
      <c r="M29" s="50">
        <f t="shared" si="12"/>
        <v>-0.14167957917203156</v>
      </c>
      <c r="N29" s="51">
        <f t="shared" si="13"/>
        <v>-0.1106741767817957</v>
      </c>
      <c r="O29" s="1"/>
    </row>
    <row r="30" spans="1:15" s="33" customFormat="1" ht="15">
      <c r="A30" s="21" t="s">
        <v>26</v>
      </c>
      <c r="B30" s="45">
        <v>384453.46</v>
      </c>
      <c r="C30" s="2">
        <v>44008.61</v>
      </c>
      <c r="D30" s="3">
        <v>11435.61</v>
      </c>
      <c r="E30" s="6">
        <f t="shared" si="7"/>
        <v>439897.68</v>
      </c>
      <c r="F30" s="47">
        <f t="shared" si="8"/>
        <v>0.010739472427160347</v>
      </c>
      <c r="G30" s="45">
        <v>421183.92</v>
      </c>
      <c r="H30" s="2">
        <v>84437.61</v>
      </c>
      <c r="I30" s="3">
        <v>15644.89</v>
      </c>
      <c r="J30" s="6">
        <f t="shared" si="9"/>
        <v>521266.42</v>
      </c>
      <c r="K30" s="7">
        <f t="shared" si="10"/>
        <v>0.011205140081957273</v>
      </c>
      <c r="L30" s="49">
        <f t="shared" si="11"/>
        <v>-0.1526031931432983</v>
      </c>
      <c r="M30" s="50">
        <f t="shared" si="12"/>
        <v>-0.269051428293839</v>
      </c>
      <c r="N30" s="51">
        <f t="shared" si="13"/>
        <v>-0.156098181041472</v>
      </c>
      <c r="O30" s="1"/>
    </row>
    <row r="31" spans="1:15" s="33" customFormat="1" ht="15">
      <c r="A31" s="21" t="s">
        <v>27</v>
      </c>
      <c r="B31" s="45">
        <v>632918.48</v>
      </c>
      <c r="C31" s="2">
        <v>260048.9</v>
      </c>
      <c r="D31" s="3">
        <v>150156.65</v>
      </c>
      <c r="E31" s="6">
        <f t="shared" si="7"/>
        <v>1043124.03</v>
      </c>
      <c r="F31" s="47">
        <f t="shared" si="8"/>
        <v>0.025466380632635715</v>
      </c>
      <c r="G31" s="45">
        <v>721003.97</v>
      </c>
      <c r="H31" s="2">
        <v>308535.71</v>
      </c>
      <c r="I31" s="3">
        <v>194837.73</v>
      </c>
      <c r="J31" s="6">
        <f t="shared" si="9"/>
        <v>1224377.41</v>
      </c>
      <c r="K31" s="7">
        <f t="shared" si="10"/>
        <v>0.026319210035117998</v>
      </c>
      <c r="L31" s="49">
        <f t="shared" si="11"/>
        <v>-0.13265375065485574</v>
      </c>
      <c r="M31" s="50">
        <f t="shared" si="12"/>
        <v>-0.229324576918444</v>
      </c>
      <c r="N31" s="51">
        <f t="shared" si="13"/>
        <v>-0.14803718079052108</v>
      </c>
      <c r="O31" s="1"/>
    </row>
    <row r="32" spans="1:15" s="33" customFormat="1" ht="15">
      <c r="A32" s="21" t="s">
        <v>28</v>
      </c>
      <c r="B32" s="45">
        <v>37552.11</v>
      </c>
      <c r="C32" s="2">
        <v>42870.39</v>
      </c>
      <c r="D32" s="3">
        <v>31664.38</v>
      </c>
      <c r="E32" s="6">
        <f t="shared" si="7"/>
        <v>112086.88</v>
      </c>
      <c r="F32" s="47">
        <f t="shared" si="8"/>
        <v>0.0027364407950649585</v>
      </c>
      <c r="G32" s="45">
        <v>54177.43</v>
      </c>
      <c r="H32" s="2">
        <v>41718.46</v>
      </c>
      <c r="I32" s="3">
        <v>42762.4</v>
      </c>
      <c r="J32" s="6">
        <f t="shared" si="9"/>
        <v>138658.29</v>
      </c>
      <c r="K32" s="7">
        <f t="shared" si="10"/>
        <v>0.00298059783512365</v>
      </c>
      <c r="L32" s="49">
        <f t="shared" si="11"/>
        <v>-0.16135613319820064</v>
      </c>
      <c r="M32" s="50">
        <f t="shared" si="12"/>
        <v>-0.2595275288571268</v>
      </c>
      <c r="N32" s="51">
        <f t="shared" si="13"/>
        <v>-0.19163232144287945</v>
      </c>
      <c r="O32" s="1"/>
    </row>
    <row r="33" spans="1:15" s="33" customFormat="1" ht="15">
      <c r="A33" s="21" t="s">
        <v>29</v>
      </c>
      <c r="B33" s="45">
        <v>4410816.03</v>
      </c>
      <c r="C33" s="2">
        <v>528534.94</v>
      </c>
      <c r="D33" s="3">
        <v>141931.56</v>
      </c>
      <c r="E33" s="6">
        <f t="shared" si="7"/>
        <v>5081282.53</v>
      </c>
      <c r="F33" s="47">
        <f t="shared" si="8"/>
        <v>0.12405224238860858</v>
      </c>
      <c r="G33" s="45">
        <v>5082291.48</v>
      </c>
      <c r="H33" s="2">
        <v>639170.7</v>
      </c>
      <c r="I33" s="3">
        <v>188031.29</v>
      </c>
      <c r="J33" s="6">
        <f t="shared" si="9"/>
        <v>5909493.470000001</v>
      </c>
      <c r="K33" s="7">
        <f t="shared" si="10"/>
        <v>0.12703043895434848</v>
      </c>
      <c r="L33" s="49">
        <f t="shared" si="11"/>
        <v>-0.13669778553006184</v>
      </c>
      <c r="M33" s="50">
        <f t="shared" si="12"/>
        <v>-0.24517052454407995</v>
      </c>
      <c r="N33" s="51">
        <f t="shared" si="13"/>
        <v>-0.14014922669844332</v>
      </c>
      <c r="O33" s="1"/>
    </row>
    <row r="34" spans="1:15" s="33" customFormat="1" ht="15">
      <c r="A34" s="21" t="s">
        <v>14</v>
      </c>
      <c r="B34" s="45">
        <v>205727.11</v>
      </c>
      <c r="C34" s="2">
        <v>125109.95</v>
      </c>
      <c r="D34" s="3">
        <v>117366.4</v>
      </c>
      <c r="E34" s="6">
        <f t="shared" si="7"/>
        <v>448203.45999999996</v>
      </c>
      <c r="F34" s="47">
        <f t="shared" si="8"/>
        <v>0.010942246161488884</v>
      </c>
      <c r="G34" s="45">
        <v>220263.38</v>
      </c>
      <c r="H34" s="2">
        <v>145897.65</v>
      </c>
      <c r="I34" s="3">
        <v>150539.42</v>
      </c>
      <c r="J34" s="6">
        <f t="shared" si="9"/>
        <v>516700.45000000007</v>
      </c>
      <c r="K34" s="7">
        <f t="shared" si="10"/>
        <v>0.011106990016084981</v>
      </c>
      <c r="L34" s="49">
        <f t="shared" si="11"/>
        <v>-0.09647113457158463</v>
      </c>
      <c r="M34" s="50">
        <f t="shared" si="12"/>
        <v>-0.22036101906065542</v>
      </c>
      <c r="N34" s="51">
        <f t="shared" si="13"/>
        <v>-0.1325661512390789</v>
      </c>
      <c r="O34" s="1"/>
    </row>
    <row r="35" spans="1:15" s="33" customFormat="1" ht="15">
      <c r="A35" s="21" t="s">
        <v>30</v>
      </c>
      <c r="B35" s="45">
        <v>7472492.16</v>
      </c>
      <c r="C35" s="2">
        <v>127819.66</v>
      </c>
      <c r="D35" s="14">
        <v>3451619.69</v>
      </c>
      <c r="E35" s="6">
        <f t="shared" si="7"/>
        <v>11051931.51</v>
      </c>
      <c r="F35" s="47">
        <f t="shared" si="8"/>
        <v>0.26981709409904053</v>
      </c>
      <c r="G35" s="45">
        <v>4108555.34</v>
      </c>
      <c r="H35" s="2">
        <v>183155.7</v>
      </c>
      <c r="I35" s="14">
        <v>7571077.21</v>
      </c>
      <c r="J35" s="6">
        <f t="shared" si="9"/>
        <v>11862788.25</v>
      </c>
      <c r="K35" s="7">
        <f t="shared" si="10"/>
        <v>0.2550024306262559</v>
      </c>
      <c r="L35" s="49">
        <f t="shared" si="11"/>
        <v>0.7709281331298576</v>
      </c>
      <c r="M35" s="50">
        <f t="shared" si="12"/>
        <v>-0.5441045449330453</v>
      </c>
      <c r="N35" s="51">
        <f t="shared" si="13"/>
        <v>-0.06835296415242009</v>
      </c>
      <c r="O35" s="1"/>
    </row>
    <row r="36" spans="1:15" s="33" customFormat="1" ht="15.75" thickBot="1">
      <c r="A36" s="22" t="s">
        <v>9</v>
      </c>
      <c r="B36" s="46">
        <v>88462.67</v>
      </c>
      <c r="C36" s="2">
        <v>49604.52</v>
      </c>
      <c r="D36" s="36">
        <v>27688.83</v>
      </c>
      <c r="E36" s="6">
        <f t="shared" si="7"/>
        <v>165756.02000000002</v>
      </c>
      <c r="F36" s="47">
        <f t="shared" si="8"/>
        <v>0.0040466960553777855</v>
      </c>
      <c r="G36" s="46">
        <v>59428.68</v>
      </c>
      <c r="H36" s="2">
        <v>40962.64</v>
      </c>
      <c r="I36" s="36">
        <v>22267.92</v>
      </c>
      <c r="J36" s="6">
        <f t="shared" si="9"/>
        <v>122659.24</v>
      </c>
      <c r="K36" s="7">
        <f t="shared" si="10"/>
        <v>0.0026366823447910126</v>
      </c>
      <c r="L36" s="49">
        <f t="shared" si="11"/>
        <v>0.3752901147230656</v>
      </c>
      <c r="M36" s="50">
        <f t="shared" si="12"/>
        <v>0.24344033928629183</v>
      </c>
      <c r="N36" s="51">
        <f t="shared" si="13"/>
        <v>0.35135371782835123</v>
      </c>
      <c r="O36" s="1"/>
    </row>
    <row r="37" spans="1:15" s="33" customFormat="1" ht="16.5" thickBot="1" thickTop="1">
      <c r="A37" s="15" t="s">
        <v>8</v>
      </c>
      <c r="B37" s="16">
        <f>SUM(B23:B36)</f>
        <v>25048015.800000004</v>
      </c>
      <c r="C37" s="16">
        <f>SUM(C23:C36)</f>
        <v>1790106.9899999998</v>
      </c>
      <c r="D37" s="17">
        <f>SUM(D23:D36)</f>
        <v>14122704.94</v>
      </c>
      <c r="E37" s="17">
        <f>SUM(E23:E36)</f>
        <v>40960827.730000004</v>
      </c>
      <c r="F37" s="48">
        <f>IF(E$37=0,"0.00%",E37/E$37)</f>
        <v>1</v>
      </c>
      <c r="G37" s="16">
        <f>SUM(G23:G36)</f>
        <v>24762255.64</v>
      </c>
      <c r="H37" s="16">
        <f>SUM(H23:H36)</f>
        <v>2053950.7499999995</v>
      </c>
      <c r="I37" s="17">
        <f>SUM(I23:I36)</f>
        <v>19704088.42</v>
      </c>
      <c r="J37" s="17">
        <f>SUM(J23:J36)</f>
        <v>46520294.81000001</v>
      </c>
      <c r="K37" s="18">
        <f>IF(J$37=0,"0.00%",J37/J$37)</f>
        <v>1</v>
      </c>
      <c r="L37" s="52">
        <f>IF(H37=0,"0.00%",(B37+C37)/(G37+H37)-1)</f>
        <v>0.0008172818959275574</v>
      </c>
      <c r="M37" s="53">
        <f>IF(I37=0,"0.00%",D37/I37-1)</f>
        <v>-0.28326017225616984</v>
      </c>
      <c r="N37" s="48">
        <f>IF(J37=0,"0.00%",E37/J37-1)</f>
        <v>-0.11950627361039301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July 07 - 08</oddHeader>
    <oddFooter>&amp;LStatistics and Reference Materials/Ontario Land Border (July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2008-02-12T19:43:10Z</cp:lastPrinted>
  <dcterms:created xsi:type="dcterms:W3CDTF">2006-01-31T19:56:50Z</dcterms:created>
  <dcterms:modified xsi:type="dcterms:W3CDTF">2008-09-25T18:29:20Z</dcterms:modified>
  <cp:category/>
  <cp:version/>
  <cp:contentType/>
  <cp:contentStatus/>
</cp:coreProperties>
</file>