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6765" activeTab="0"/>
  </bookViews>
  <sheets>
    <sheet name="Sheet1" sheetId="1" r:id="rId1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<sst xmlns="http://schemas.openxmlformats.org/spreadsheetml/2006/main" count="45" uniqueCount="31">
  <si>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</si>
  <si>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</si>
  <si>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</si>
  <si>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</si>
  <si>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</si>
  <si>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</si>
  <si>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</si>
  <si>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</si>
  <si>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</si>
  <si>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</si>
  <si>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</si>
  <si>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</si>
  <si>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</si>
  <si>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</si>
  <si>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</si>
  <si>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</si>
  <si>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</si>
  <si>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</si>
  <si>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</si>
  <si>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</si>
  <si>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Jan 07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</si>
  <si>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</si>
  <si>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</si>
  <si>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</si>
  <si>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</si>
  <si>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</si>
  <si>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</si>
  <si>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</si>
  <si>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</si>
  <si>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</si>
  <si>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Jan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</si>
</sst>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10" fontId="1" fillId="2" borderId="13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10" fontId="1" fillId="0" borderId="5" xfId="19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1" fillId="2" borderId="33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1" fillId="2" borderId="35" xfId="0" applyNumberFormat="1" applyFont="1" applyFill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2" fillId="0" borderId="21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85" zoomScaleNormal="85" workbookViewId="0" topLeftCell="A1">
      <pane xSplit="1" topLeftCell="B1" activePane="topRight" state="frozen"/>
      <selection pane="topLeft" activeCell="A1" sqref="A1"/>
      <selection pane="topRight" activeCell="A20" sqref="A20"/>
    </sheetView>
  </sheetViews>
  <sheetFormatPr defaultColWidth="9.140625" defaultRowHeight="12.75"/>
  <cols>
    <col min="1" max="1" width="51.421875" style="26" customWidth="1"/>
    <col min="2" max="2" width="17.57421875" style="36" bestFit="1" customWidth="1"/>
    <col min="3" max="3" width="15.8515625" style="1" bestFit="1" customWidth="1"/>
    <col min="4" max="4" width="14.8515625" style="1" bestFit="1" customWidth="1"/>
    <col min="5" max="5" width="14.57421875" style="1" bestFit="1" customWidth="1"/>
    <col min="6" max="6" width="9.421875" style="1" bestFit="1" customWidth="1"/>
    <col min="7" max="7" width="18.140625" style="1" bestFit="1" customWidth="1"/>
    <col min="8" max="8" width="15.8515625" style="1" customWidth="1"/>
    <col min="9" max="9" width="16.00390625" style="1" bestFit="1" customWidth="1"/>
    <col min="10" max="10" width="14.421875" style="1" bestFit="1" customWidth="1"/>
    <col min="11" max="11" width="9.28125" style="1" bestFit="1" customWidth="1"/>
    <col min="12" max="14" width="11.57421875" style="1" bestFit="1" customWidth="1"/>
    <col min="15" max="16384" width="9.140625" style="1" customWidth="1"/>
  </cols>
  <sheetData>
    <row r="1" spans="1:14" s="41" customFormat="1" ht="16.5" thickBot="1" thickTop="1">
      <c r="A1" s="27" t="s">
        <v>17</v>
      </c>
      <c r="B1" s="43"/>
      <c r="C1" s="31"/>
      <c r="D1" s="38" t="s">
        <v>30</v>
      </c>
      <c r="E1" s="32"/>
      <c r="F1" s="33"/>
      <c r="G1" s="34"/>
      <c r="H1" s="32"/>
      <c r="I1" s="38" t="s">
        <v>20</v>
      </c>
      <c r="J1" s="32"/>
      <c r="K1" s="33"/>
      <c r="L1" s="34"/>
      <c r="M1" s="31" t="s">
        <v>12</v>
      </c>
      <c r="N1" s="33"/>
    </row>
    <row r="2" spans="1:14" s="36" customFormat="1" ht="15.75" thickTop="1">
      <c r="A2" s="22" t="s">
        <v>0</v>
      </c>
      <c r="B2" s="44" t="s">
        <v>19</v>
      </c>
      <c r="C2" s="28" t="s">
        <v>18</v>
      </c>
      <c r="D2" s="29" t="s">
        <v>2</v>
      </c>
      <c r="E2" s="29" t="s">
        <v>3</v>
      </c>
      <c r="F2" s="30" t="s">
        <v>10</v>
      </c>
      <c r="G2" s="44" t="s">
        <v>19</v>
      </c>
      <c r="H2" s="28" t="s">
        <v>18</v>
      </c>
      <c r="I2" s="29" t="s">
        <v>2</v>
      </c>
      <c r="J2" s="29" t="s">
        <v>3</v>
      </c>
      <c r="K2" s="30" t="s">
        <v>10</v>
      </c>
      <c r="L2" s="28" t="s">
        <v>1</v>
      </c>
      <c r="M2" s="29" t="s">
        <v>2</v>
      </c>
      <c r="N2" s="30" t="s">
        <v>3</v>
      </c>
    </row>
    <row r="3" spans="1:14" s="36" customFormat="1" ht="15.75" thickBot="1">
      <c r="A3" s="9" t="s">
        <v>4</v>
      </c>
      <c r="B3" s="45" t="s">
        <v>5</v>
      </c>
      <c r="C3" s="10" t="s">
        <v>5</v>
      </c>
      <c r="D3" s="11" t="s">
        <v>6</v>
      </c>
      <c r="E3" s="11"/>
      <c r="F3" s="12" t="s">
        <v>11</v>
      </c>
      <c r="G3" s="45" t="s">
        <v>5</v>
      </c>
      <c r="H3" s="10" t="s">
        <v>5</v>
      </c>
      <c r="I3" s="11" t="s">
        <v>6</v>
      </c>
      <c r="J3" s="11"/>
      <c r="K3" s="12" t="s">
        <v>11</v>
      </c>
      <c r="L3" s="13" t="s">
        <v>7</v>
      </c>
      <c r="M3" s="14" t="s">
        <v>7</v>
      </c>
      <c r="N3" s="42" t="s">
        <v>7</v>
      </c>
    </row>
    <row r="4" spans="1:15" s="36" customFormat="1" ht="15.75" thickTop="1">
      <c r="A4" s="23" t="s">
        <v>21</v>
      </c>
      <c r="B4" s="46">
        <v>18837.59</v>
      </c>
      <c r="C4" s="5">
        <v>10946.03</v>
      </c>
      <c r="D4" s="6">
        <v>5609.12</v>
      </c>
      <c r="E4" s="6">
        <f>SUM(B4:D4)</f>
        <v>35392.740000000005</v>
      </c>
      <c r="F4" s="53">
        <f>IF(E$18=0,"0.00%",E4/E$18)</f>
        <v>0.008486897090680715</v>
      </c>
      <c r="G4" s="46">
        <v>22555.83</v>
      </c>
      <c r="H4" s="5">
        <v>12207.05</v>
      </c>
      <c r="I4" s="6">
        <v>5473.87</v>
      </c>
      <c r="J4" s="6">
        <f>SUM(G4:I4)</f>
        <v>40236.75000000001</v>
      </c>
      <c r="K4" s="7">
        <f>IF(J$18=0,"0.00%",J4/J$18)</f>
        <v>0.008477337584794657</v>
      </c>
      <c r="L4" s="56">
        <f>IF((G4+H4)=0,"0.00%",(B4+C4)/(G4+H4)-1)</f>
        <v>-0.1432349678737781</v>
      </c>
      <c r="M4" s="8">
        <f>IF(I4=0,"0.00%",D4/I4-1)</f>
        <v>0.02470829595880053</v>
      </c>
      <c r="N4" s="37">
        <f>IF(J4=0,"0.00%",E4/J4-1)</f>
        <v>-0.12038770526943654</v>
      </c>
      <c r="O4" s="1"/>
    </row>
    <row r="5" spans="1:15" s="36" customFormat="1" ht="15">
      <c r="A5" s="24" t="s">
        <v>22</v>
      </c>
      <c r="B5" s="47">
        <v>1000848</v>
      </c>
      <c r="C5" s="2">
        <v>0</v>
      </c>
      <c r="D5" s="3">
        <v>595681.06</v>
      </c>
      <c r="E5" s="6">
        <f aca="true" t="shared" si="0" ref="E5:E17">SUM(B5:D5)</f>
        <v>1596529.06</v>
      </c>
      <c r="F5" s="53">
        <f aca="true" t="shared" si="1" ref="F5:F18">IF(E$18=0,"0.00%",E5/E$18)</f>
        <v>0.38283494961116926</v>
      </c>
      <c r="G5" s="47">
        <f>1215546.61+1594.22</f>
        <v>1217140.83</v>
      </c>
      <c r="H5" s="2">
        <v>0</v>
      </c>
      <c r="I5" s="3">
        <v>665518.72</v>
      </c>
      <c r="J5" s="6">
        <f aca="true" t="shared" si="2" ref="J5:J17">SUM(G5:I5)</f>
        <v>1882659.55</v>
      </c>
      <c r="K5" s="7">
        <f aca="true" t="shared" si="3" ref="K5:K17">IF(J$18=0,"0.00%",J5/J$18)</f>
        <v>0.396650836923648</v>
      </c>
      <c r="L5" s="56">
        <f aca="true" t="shared" si="4" ref="L5:L17">IF((G5+H5)=0,"0.00%",(B5+C5)/(G5+H5)-1)</f>
        <v>-0.1777056727281099</v>
      </c>
      <c r="M5" s="8">
        <f aca="true" t="shared" si="5" ref="M5:M17">IF(I5=0,"0.00%",D5/I5-1)</f>
        <v>-0.1049371834349001</v>
      </c>
      <c r="N5" s="37">
        <f aca="true" t="shared" si="6" ref="N5:N17">IF(J5=0,"0.00%",E5/J5-1)</f>
        <v>-0.1519820670710219</v>
      </c>
      <c r="O5" s="1"/>
    </row>
    <row r="6" spans="1:15" s="36" customFormat="1" ht="15">
      <c r="A6" s="24" t="s">
        <v>23</v>
      </c>
      <c r="B6" s="47">
        <v>0</v>
      </c>
      <c r="C6" s="2">
        <v>0</v>
      </c>
      <c r="D6" s="3">
        <v>263161.74</v>
      </c>
      <c r="E6" s="6">
        <f t="shared" si="0"/>
        <v>263161.74</v>
      </c>
      <c r="F6" s="53">
        <f t="shared" si="1"/>
        <v>0.06310408873640397</v>
      </c>
      <c r="G6" s="47">
        <v>0</v>
      </c>
      <c r="H6" s="2">
        <v>0</v>
      </c>
      <c r="I6" s="3">
        <v>271172.45</v>
      </c>
      <c r="J6" s="6">
        <f t="shared" si="2"/>
        <v>271172.45</v>
      </c>
      <c r="K6" s="7">
        <f t="shared" si="3"/>
        <v>0.05713235791523544</v>
      </c>
      <c r="L6" s="56" t="str">
        <f t="shared" si="4"/>
        <v>0.00%</v>
      </c>
      <c r="M6" s="8">
        <f t="shared" si="5"/>
        <v>-0.02954101716453872</v>
      </c>
      <c r="N6" s="37">
        <f t="shared" si="6"/>
        <v>-0.02954101716453872</v>
      </c>
      <c r="O6" s="1"/>
    </row>
    <row r="7" spans="1:15" s="36" customFormat="1" ht="15">
      <c r="A7" s="24" t="s">
        <v>15</v>
      </c>
      <c r="B7" s="47">
        <v>18604.53</v>
      </c>
      <c r="C7" s="2">
        <v>22773.72</v>
      </c>
      <c r="D7" s="3">
        <v>19799.03</v>
      </c>
      <c r="E7" s="6">
        <f t="shared" si="0"/>
        <v>61177.28</v>
      </c>
      <c r="F7" s="53">
        <f t="shared" si="1"/>
        <v>0.014669824366459317</v>
      </c>
      <c r="G7" s="47">
        <v>21089.32</v>
      </c>
      <c r="H7" s="2">
        <v>16776.58</v>
      </c>
      <c r="I7" s="3">
        <v>34126.38</v>
      </c>
      <c r="J7" s="6">
        <f t="shared" si="2"/>
        <v>71992.28</v>
      </c>
      <c r="K7" s="7">
        <f t="shared" si="3"/>
        <v>0.015167797127229724</v>
      </c>
      <c r="L7" s="56">
        <f t="shared" si="4"/>
        <v>0.09275759984577148</v>
      </c>
      <c r="M7" s="8">
        <f t="shared" si="5"/>
        <v>-0.4198321064232421</v>
      </c>
      <c r="N7" s="37">
        <f t="shared" si="6"/>
        <v>-0.15022444073170071</v>
      </c>
      <c r="O7" s="1"/>
    </row>
    <row r="8" spans="1:15" s="36" customFormat="1" ht="15">
      <c r="A8" s="24" t="s">
        <v>16</v>
      </c>
      <c r="B8" s="47">
        <v>0</v>
      </c>
      <c r="C8" s="2">
        <v>157.27</v>
      </c>
      <c r="D8" s="3">
        <v>2342.27</v>
      </c>
      <c r="E8" s="6">
        <f t="shared" si="0"/>
        <v>2499.54</v>
      </c>
      <c r="F8" s="53">
        <f t="shared" si="1"/>
        <v>0.0005993697790575149</v>
      </c>
      <c r="G8" s="47">
        <v>0</v>
      </c>
      <c r="H8" s="2">
        <v>429.91</v>
      </c>
      <c r="I8" s="3">
        <v>2435.74</v>
      </c>
      <c r="J8" s="6">
        <f t="shared" si="2"/>
        <v>2865.6499999999996</v>
      </c>
      <c r="K8" s="7">
        <f t="shared" si="3"/>
        <v>0.0006037535946582863</v>
      </c>
      <c r="L8" s="56">
        <f t="shared" si="4"/>
        <v>-0.6341792468191016</v>
      </c>
      <c r="M8" s="8">
        <f t="shared" si="5"/>
        <v>-0.038374374933285105</v>
      </c>
      <c r="N8" s="37">
        <f t="shared" si="6"/>
        <v>-0.12775810025648626</v>
      </c>
      <c r="O8" s="1"/>
    </row>
    <row r="9" spans="1:15" s="36" customFormat="1" ht="15">
      <c r="A9" s="24" t="s">
        <v>24</v>
      </c>
      <c r="B9" s="47">
        <v>418.86</v>
      </c>
      <c r="C9" s="2">
        <v>630.49</v>
      </c>
      <c r="D9" s="3">
        <v>581.56</v>
      </c>
      <c r="E9" s="6">
        <f t="shared" si="0"/>
        <v>1630.9099999999999</v>
      </c>
      <c r="F9" s="53">
        <f t="shared" si="1"/>
        <v>0.00039107922512249916</v>
      </c>
      <c r="G9" s="47">
        <v>195.95</v>
      </c>
      <c r="H9" s="2">
        <v>2207.74</v>
      </c>
      <c r="I9" s="3">
        <v>349.42</v>
      </c>
      <c r="J9" s="6">
        <f t="shared" si="2"/>
        <v>2753.1099999999997</v>
      </c>
      <c r="K9" s="7">
        <f t="shared" si="3"/>
        <v>0.000580042942784246</v>
      </c>
      <c r="L9" s="56">
        <f t="shared" si="4"/>
        <v>-0.563442041194996</v>
      </c>
      <c r="M9" s="8">
        <f t="shared" si="5"/>
        <v>0.6643580791025125</v>
      </c>
      <c r="N9" s="37">
        <f t="shared" si="6"/>
        <v>-0.4076117554329467</v>
      </c>
      <c r="O9" s="1"/>
    </row>
    <row r="10" spans="1:15" s="36" customFormat="1" ht="15">
      <c r="A10" s="24" t="s">
        <v>13</v>
      </c>
      <c r="B10" s="47">
        <v>80402.5</v>
      </c>
      <c r="C10" s="2">
        <v>15158.99</v>
      </c>
      <c r="D10" s="3">
        <v>52104.35</v>
      </c>
      <c r="E10" s="6">
        <f t="shared" si="0"/>
        <v>147665.84</v>
      </c>
      <c r="F10" s="53">
        <f t="shared" si="1"/>
        <v>0.03540909203099064</v>
      </c>
      <c r="G10" s="47">
        <v>95513.37</v>
      </c>
      <c r="H10" s="2">
        <v>16166.99</v>
      </c>
      <c r="I10" s="3">
        <v>62988.35</v>
      </c>
      <c r="J10" s="6">
        <f t="shared" si="2"/>
        <v>174668.71</v>
      </c>
      <c r="K10" s="7">
        <f t="shared" si="3"/>
        <v>0.0368003285596028</v>
      </c>
      <c r="L10" s="56">
        <f t="shared" si="4"/>
        <v>-0.1443303907687976</v>
      </c>
      <c r="M10" s="8">
        <f t="shared" si="5"/>
        <v>-0.17279385791182023</v>
      </c>
      <c r="N10" s="37">
        <f t="shared" si="6"/>
        <v>-0.15459477544661548</v>
      </c>
      <c r="O10" s="1"/>
    </row>
    <row r="11" spans="1:15" s="36" customFormat="1" ht="15">
      <c r="A11" s="24" t="s">
        <v>25</v>
      </c>
      <c r="B11" s="47">
        <v>36313.08</v>
      </c>
      <c r="C11" s="2">
        <v>4331.29</v>
      </c>
      <c r="D11" s="3">
        <v>1016.47</v>
      </c>
      <c r="E11" s="6">
        <f t="shared" si="0"/>
        <v>41660.840000000004</v>
      </c>
      <c r="F11" s="53">
        <f t="shared" si="1"/>
        <v>0.009989937534966626</v>
      </c>
      <c r="G11" s="47">
        <v>38503.69</v>
      </c>
      <c r="H11" s="2">
        <v>7015.19</v>
      </c>
      <c r="I11" s="3">
        <v>1440.88</v>
      </c>
      <c r="J11" s="6">
        <f t="shared" si="2"/>
        <v>46959.76</v>
      </c>
      <c r="K11" s="7">
        <f t="shared" si="3"/>
        <v>0.009893784622787295</v>
      </c>
      <c r="L11" s="56">
        <f t="shared" si="4"/>
        <v>-0.10708765242027052</v>
      </c>
      <c r="M11" s="8">
        <f t="shared" si="5"/>
        <v>-0.2945491643995336</v>
      </c>
      <c r="N11" s="37">
        <f t="shared" si="6"/>
        <v>-0.1128395886179997</v>
      </c>
      <c r="O11" s="1"/>
    </row>
    <row r="12" spans="1:15" s="36" customFormat="1" ht="15">
      <c r="A12" s="24" t="s">
        <v>26</v>
      </c>
      <c r="B12" s="47">
        <v>42130.95</v>
      </c>
      <c r="C12" s="2">
        <v>22896.61</v>
      </c>
      <c r="D12" s="3">
        <v>10224.43</v>
      </c>
      <c r="E12" s="6">
        <f t="shared" si="0"/>
        <v>75251.98999999999</v>
      </c>
      <c r="F12" s="53">
        <f t="shared" si="1"/>
        <v>0.01804482769627144</v>
      </c>
      <c r="G12" s="47">
        <v>64074.78</v>
      </c>
      <c r="H12" s="2">
        <v>23785.68</v>
      </c>
      <c r="I12" s="3">
        <v>11766.47</v>
      </c>
      <c r="J12" s="6">
        <f t="shared" si="2"/>
        <v>99626.93</v>
      </c>
      <c r="K12" s="7">
        <f t="shared" si="3"/>
        <v>0.020990043135857298</v>
      </c>
      <c r="L12" s="56">
        <f t="shared" si="4"/>
        <v>-0.2598768547307856</v>
      </c>
      <c r="M12" s="8">
        <f t="shared" si="5"/>
        <v>-0.13105374849041374</v>
      </c>
      <c r="N12" s="37">
        <f t="shared" si="6"/>
        <v>-0.24466216112450723</v>
      </c>
      <c r="O12" s="1"/>
    </row>
    <row r="13" spans="1:15" s="36" customFormat="1" ht="15">
      <c r="A13" s="24" t="s">
        <v>27</v>
      </c>
      <c r="B13" s="47">
        <v>3685.55</v>
      </c>
      <c r="C13" s="2">
        <v>3497.86</v>
      </c>
      <c r="D13" s="3">
        <v>3040.5</v>
      </c>
      <c r="E13" s="6">
        <f t="shared" si="0"/>
        <v>10223.91</v>
      </c>
      <c r="F13" s="53">
        <f t="shared" si="1"/>
        <v>0.0024516121677604346</v>
      </c>
      <c r="G13" s="47">
        <v>3993.47</v>
      </c>
      <c r="H13" s="2">
        <v>4495.93</v>
      </c>
      <c r="I13" s="3">
        <v>2998.38</v>
      </c>
      <c r="J13" s="6">
        <f t="shared" si="2"/>
        <v>11487.779999999999</v>
      </c>
      <c r="K13" s="7">
        <f t="shared" si="3"/>
        <v>0.0024203194631736494</v>
      </c>
      <c r="L13" s="56">
        <f t="shared" si="4"/>
        <v>-0.15383772704784793</v>
      </c>
      <c r="M13" s="8">
        <f t="shared" si="5"/>
        <v>0.014047585696275844</v>
      </c>
      <c r="N13" s="37">
        <f t="shared" si="6"/>
        <v>-0.11001864590025223</v>
      </c>
      <c r="O13" s="1"/>
    </row>
    <row r="14" spans="1:15" s="36" customFormat="1" ht="15">
      <c r="A14" s="24" t="s">
        <v>28</v>
      </c>
      <c r="B14" s="47">
        <v>395206.81</v>
      </c>
      <c r="C14" s="2">
        <v>68440.84</v>
      </c>
      <c r="D14" s="3">
        <v>13746.66</v>
      </c>
      <c r="E14" s="6">
        <f t="shared" si="0"/>
        <v>477394.31</v>
      </c>
      <c r="F14" s="53">
        <f t="shared" si="1"/>
        <v>0.11447535230803059</v>
      </c>
      <c r="G14" s="47">
        <v>474396.04</v>
      </c>
      <c r="H14" s="2">
        <v>74470.72</v>
      </c>
      <c r="I14" s="3">
        <v>17011.09</v>
      </c>
      <c r="J14" s="6">
        <f t="shared" si="2"/>
        <v>565877.85</v>
      </c>
      <c r="K14" s="7">
        <f t="shared" si="3"/>
        <v>0.11922278927119591</v>
      </c>
      <c r="L14" s="56">
        <f t="shared" si="4"/>
        <v>-0.15526374743480542</v>
      </c>
      <c r="M14" s="8">
        <f t="shared" si="5"/>
        <v>-0.1919001075180956</v>
      </c>
      <c r="N14" s="37">
        <f t="shared" si="6"/>
        <v>-0.1563650883313421</v>
      </c>
      <c r="O14" s="1"/>
    </row>
    <row r="15" spans="1:15" s="36" customFormat="1" ht="15">
      <c r="A15" s="24" t="s">
        <v>14</v>
      </c>
      <c r="B15" s="47">
        <v>10031.45</v>
      </c>
      <c r="C15" s="2">
        <v>8924.53</v>
      </c>
      <c r="D15" s="3">
        <v>6075.48</v>
      </c>
      <c r="E15" s="6">
        <f t="shared" si="0"/>
        <v>25031.460000000003</v>
      </c>
      <c r="F15" s="53">
        <f t="shared" si="1"/>
        <v>0.006002344691298008</v>
      </c>
      <c r="G15" s="47">
        <v>15784.72</v>
      </c>
      <c r="H15" s="2">
        <v>9044.74</v>
      </c>
      <c r="I15" s="3">
        <v>9768.31</v>
      </c>
      <c r="J15" s="6">
        <f t="shared" si="2"/>
        <v>34597.77</v>
      </c>
      <c r="K15" s="7">
        <f t="shared" si="3"/>
        <v>0.007289280967550335</v>
      </c>
      <c r="L15" s="56">
        <f t="shared" si="4"/>
        <v>-0.23655286905152173</v>
      </c>
      <c r="M15" s="8">
        <f t="shared" si="5"/>
        <v>-0.3780418516611369</v>
      </c>
      <c r="N15" s="37">
        <f t="shared" si="6"/>
        <v>-0.27650076869116114</v>
      </c>
      <c r="O15" s="1"/>
    </row>
    <row r="16" spans="1:15" s="36" customFormat="1" ht="15">
      <c r="A16" s="24" t="s">
        <v>29</v>
      </c>
      <c r="B16" s="47">
        <v>949629.74</v>
      </c>
      <c r="C16" s="2">
        <v>14585.06</v>
      </c>
      <c r="D16" s="15">
        <v>450519.74</v>
      </c>
      <c r="E16" s="6">
        <f t="shared" si="0"/>
        <v>1414734.54</v>
      </c>
      <c r="F16" s="53">
        <f t="shared" si="1"/>
        <v>0.3392420720071833</v>
      </c>
      <c r="G16" s="47">
        <v>121566.61</v>
      </c>
      <c r="H16" s="2">
        <v>21695.45</v>
      </c>
      <c r="I16" s="15">
        <v>1389863.6</v>
      </c>
      <c r="J16" s="6">
        <f t="shared" si="2"/>
        <v>1533125.6600000001</v>
      </c>
      <c r="K16" s="7">
        <f t="shared" si="3"/>
        <v>0.32300878623972146</v>
      </c>
      <c r="L16" s="56">
        <f t="shared" si="4"/>
        <v>5.730426743828757</v>
      </c>
      <c r="M16" s="8">
        <f t="shared" si="5"/>
        <v>-0.6758532707813918</v>
      </c>
      <c r="N16" s="37">
        <f t="shared" si="6"/>
        <v>-0.0772220588885063</v>
      </c>
      <c r="O16" s="1"/>
    </row>
    <row r="17" spans="1:15" s="36" customFormat="1" ht="15.75" thickBot="1">
      <c r="A17" s="25" t="s">
        <v>9</v>
      </c>
      <c r="B17" s="48">
        <v>9751.2</v>
      </c>
      <c r="C17" s="50">
        <v>3439.85</v>
      </c>
      <c r="D17" s="15">
        <v>4735.12</v>
      </c>
      <c r="E17" s="51">
        <f t="shared" si="0"/>
        <v>17926.170000000002</v>
      </c>
      <c r="F17" s="54">
        <f t="shared" si="1"/>
        <v>0.004298552754605828</v>
      </c>
      <c r="G17" s="48">
        <v>4366.84</v>
      </c>
      <c r="H17" s="2">
        <v>2828.79</v>
      </c>
      <c r="I17" s="40">
        <v>1170.08</v>
      </c>
      <c r="J17" s="6">
        <f t="shared" si="2"/>
        <v>8365.71</v>
      </c>
      <c r="K17" s="7">
        <f t="shared" si="3"/>
        <v>0.0017625416517609521</v>
      </c>
      <c r="L17" s="56">
        <f t="shared" si="4"/>
        <v>0.8332029301117485</v>
      </c>
      <c r="M17" s="8">
        <f t="shared" si="5"/>
        <v>3.046834404485163</v>
      </c>
      <c r="N17" s="37">
        <f t="shared" si="6"/>
        <v>1.1428151346389015</v>
      </c>
      <c r="O17" s="1"/>
    </row>
    <row r="18" spans="1:15" s="36" customFormat="1" ht="16.5" thickBot="1" thickTop="1">
      <c r="A18" s="16" t="s">
        <v>8</v>
      </c>
      <c r="B18" s="52">
        <f>SUM(B4:B17)</f>
        <v>2565860.2600000002</v>
      </c>
      <c r="C18" s="17">
        <f>SUM(C4:C17)</f>
        <v>175782.53999999998</v>
      </c>
      <c r="D18" s="18">
        <f>SUM(D4:D17)</f>
        <v>1428637.5300000003</v>
      </c>
      <c r="E18" s="49">
        <f>SUM(E4:E17)</f>
        <v>4170280.3299999996</v>
      </c>
      <c r="F18" s="55">
        <f t="shared" si="1"/>
        <v>1</v>
      </c>
      <c r="G18" s="17">
        <f>SUM(G4:G17)</f>
        <v>2079181.4500000004</v>
      </c>
      <c r="H18" s="17">
        <f>SUM(H4:H17)</f>
        <v>191124.77000000002</v>
      </c>
      <c r="I18" s="18">
        <f>SUM(I4:I17)</f>
        <v>2476083.74</v>
      </c>
      <c r="J18" s="18">
        <f>SUM(J4:J17)</f>
        <v>4746389.96</v>
      </c>
      <c r="K18" s="19">
        <f>IF(J$18=0,"0.00%",J18/J$18)</f>
        <v>1</v>
      </c>
      <c r="L18" s="20">
        <f>IF((G18+H18)=0,"0.00%",(B18+C18)/(G18+H18)-1)</f>
        <v>0.2076092536979437</v>
      </c>
      <c r="M18" s="21">
        <f>IF(I18=0,"0.00%",D18/I18-1)</f>
        <v>-0.4230253577772777</v>
      </c>
      <c r="N18" s="19">
        <f>IF(J18=0,"0.00%",E18/J18-1)</f>
        <v>-0.12137848656666217</v>
      </c>
      <c r="O18" s="39"/>
    </row>
    <row r="19" spans="1:15" s="36" customFormat="1" ht="15" thickTop="1">
      <c r="A19" s="35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  <row r="55" ht="14.25">
      <c r="A55" s="36"/>
    </row>
    <row r="56" ht="14.25">
      <c r="A56" s="36"/>
    </row>
    <row r="57" ht="14.25">
      <c r="A57" s="36"/>
    </row>
    <row r="58" ht="14.25">
      <c r="A58" s="36"/>
    </row>
    <row r="59" ht="14.25">
      <c r="A59" s="36"/>
    </row>
    <row r="60" ht="14.25">
      <c r="A60" s="36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&amp;C&amp;"Arial,Bold"&amp;14Ontario Land Border Sales Jan 07 - 08</oddHeader>
    <oddFooter>&amp;LStatistics and Reference Materials/Ontario Land Border (Jan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txn717</cp:lastModifiedBy>
  <cp:lastPrinted>2008-03-13T15:11:27Z</cp:lastPrinted>
  <dcterms:created xsi:type="dcterms:W3CDTF">2006-01-31T19:56:50Z</dcterms:created>
  <dcterms:modified xsi:type="dcterms:W3CDTF">2008-03-13T19:47:12Z</dcterms:modified>
  <cp:category/>
  <cp:version/>
  <cp:contentType/>
  <cp:contentStatus/>
</cp:coreProperties>
</file>