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30" windowWidth="12630" windowHeight="693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<sst xmlns="http://schemas.openxmlformats.org/spreadsheetml/2006/main" count="90" uniqueCount="33">
  <si>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</si>
  <si>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</si>
  <si>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</si>
  <si>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</si>
  <si>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</si>
  <si>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</si>
  <si>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</si>
  <si>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</si>
  <si>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</si>
  <si>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</si>
  <si>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</si>
  <si>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</si>
  <si>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</si>
  <si>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</si>
  <si>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</si>
  <si>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</si>
  <si>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</si>
  <si>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</si>
  <si>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</si>
  <si>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</si>
  <si>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</si>
  <si>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</si>
  <si>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</si>
  <si>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</si>
  <si>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</si>
  <si>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</si>
  <si>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</si>
  <si>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</si>
  <si>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</si>
  <si>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Feb 08</t>
  </si>
  <si>
    <t>Jan - Feb 08</t>
  </si>
  <si>
    <t>Feb 09</t>
  </si>
  <si>
    <t>Jan - Feb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</si>
</sst>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7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17" fontId="3" fillId="0" borderId="14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7" fontId="3" fillId="0" borderId="2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2" fillId="0" borderId="29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tabSelected="1" zoomScale="75" zoomScaleNormal="75" workbookViewId="0" topLeftCell="A3">
      <pane xSplit="1" topLeftCell="B1" activePane="topRight" state="frozen"/>
      <selection pane="topLeft" activeCell="A1" sqref="A1"/>
      <selection pane="topRight" activeCell="L6" sqref="L6"/>
    </sheetView>
  </sheetViews>
  <sheetFormatPr defaultColWidth="9.140625" defaultRowHeight="12.75"/>
  <cols>
    <col min="1" max="1" width="51.421875" style="22" customWidth="1"/>
    <col min="2" max="2" width="17.57421875" style="32" bestFit="1" customWidth="1"/>
    <col min="3" max="3" width="15.8515625" style="1" bestFit="1" customWidth="1"/>
    <col min="4" max="4" width="14.57421875" style="1" bestFit="1" customWidth="1"/>
    <col min="5" max="5" width="14.421875" style="1" bestFit="1" customWidth="1"/>
    <col min="6" max="6" width="9.28125" style="1" bestFit="1" customWidth="1"/>
    <col min="7" max="7" width="17.57421875" style="1" customWidth="1"/>
    <col min="8" max="8" width="15.7109375" style="1" customWidth="1"/>
    <col min="9" max="9" width="15.7109375" style="1" bestFit="1" customWidth="1"/>
    <col min="10" max="10" width="15.57421875" style="1" bestFit="1" customWidth="1"/>
    <col min="11" max="11" width="9.28125" style="1" bestFit="1" customWidth="1"/>
    <col min="12" max="12" width="12.7109375" style="1" bestFit="1" customWidth="1"/>
    <col min="13" max="13" width="11.57421875" style="1" bestFit="1" customWidth="1"/>
    <col min="14" max="14" width="12.57421875" style="1" bestFit="1" customWidth="1"/>
    <col min="15" max="16384" width="9.140625" style="1" customWidth="1"/>
  </cols>
  <sheetData>
    <row r="1" spans="1:14" s="28" customFormat="1" ht="16.5" thickBot="1" thickTop="1">
      <c r="A1" s="23" t="s">
        <v>17</v>
      </c>
      <c r="B1" s="53"/>
      <c r="C1" s="46"/>
      <c r="D1" s="34" t="s">
        <v>31</v>
      </c>
      <c r="F1" s="29"/>
      <c r="G1" s="30"/>
      <c r="I1" s="34" t="s">
        <v>29</v>
      </c>
      <c r="K1" s="29"/>
      <c r="L1" s="30"/>
      <c r="M1" s="27" t="s">
        <v>12</v>
      </c>
      <c r="N1" s="29"/>
    </row>
    <row r="2" spans="1:14" ht="15.75" thickTop="1">
      <c r="A2" s="18" t="s">
        <v>0</v>
      </c>
      <c r="B2" s="40" t="s">
        <v>19</v>
      </c>
      <c r="C2" s="47" t="s">
        <v>18</v>
      </c>
      <c r="D2" s="25" t="s">
        <v>2</v>
      </c>
      <c r="E2" s="25" t="s">
        <v>3</v>
      </c>
      <c r="F2" s="26" t="s">
        <v>10</v>
      </c>
      <c r="G2" s="40" t="s">
        <v>19</v>
      </c>
      <c r="H2" s="47" t="s">
        <v>18</v>
      </c>
      <c r="I2" s="25" t="s">
        <v>2</v>
      </c>
      <c r="J2" s="25" t="s">
        <v>3</v>
      </c>
      <c r="K2" s="26" t="s">
        <v>10</v>
      </c>
      <c r="L2" s="24" t="s">
        <v>1</v>
      </c>
      <c r="M2" s="25" t="s">
        <v>2</v>
      </c>
      <c r="N2" s="26" t="s">
        <v>3</v>
      </c>
    </row>
    <row r="3" spans="1:14" s="11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3" t="s">
        <v>7</v>
      </c>
    </row>
    <row r="4" spans="1:14" ht="15.75" thickTop="1">
      <c r="A4" s="19" t="s">
        <v>20</v>
      </c>
      <c r="B4" s="50">
        <v>21211.76</v>
      </c>
      <c r="C4" s="44">
        <v>10626.01</v>
      </c>
      <c r="D4" s="4">
        <v>6292.49</v>
      </c>
      <c r="E4" s="4">
        <f>SUM(B4:D4)</f>
        <v>38130.259999999995</v>
      </c>
      <c r="F4" s="54">
        <f>IF(E$18=0,"0.00%",E4/E$18)</f>
        <v>0.008723679305559779</v>
      </c>
      <c r="G4" s="50">
        <v>20618.09</v>
      </c>
      <c r="H4" s="44">
        <v>11639.41</v>
      </c>
      <c r="I4" s="4">
        <v>5682.11</v>
      </c>
      <c r="J4" s="4">
        <f>SUM(G4:I4)</f>
        <v>37939.61</v>
      </c>
      <c r="K4" s="5">
        <f>IF(J$18=0,"0.00%",J4/J$18)</f>
        <v>0.008756907058361683</v>
      </c>
      <c r="L4" s="56">
        <f>IF((G4+H4)=0,"0.00%",(B4+C4)/(G4+H4)-1)</f>
        <v>-0.01301185770751001</v>
      </c>
      <c r="M4" s="57">
        <f>IF(I4=0,"0.00%",D4/I4-1)</f>
        <v>0.10742136283880455</v>
      </c>
      <c r="N4" s="58">
        <f>IF(J4=0,"0.00%",E4/J4-1)</f>
        <v>0.0050250911909741625</v>
      </c>
    </row>
    <row r="5" spans="1:14" ht="15">
      <c r="A5" s="20" t="s">
        <v>21</v>
      </c>
      <c r="B5" s="51">
        <v>1195508.62</v>
      </c>
      <c r="C5" s="45">
        <v>0</v>
      </c>
      <c r="D5" s="2">
        <v>649171.32</v>
      </c>
      <c r="E5" s="4">
        <f aca="true" t="shared" si="0" ref="E5:E17">SUM(B5:D5)</f>
        <v>1844679.94</v>
      </c>
      <c r="F5" s="54">
        <f aca="true" t="shared" si="1" ref="F5:F17">IF(E$18=0,"0.00%",E5/E$18)</f>
        <v>0.4220374111783989</v>
      </c>
      <c r="G5" s="51">
        <v>1006004.17</v>
      </c>
      <c r="H5" s="45">
        <v>0</v>
      </c>
      <c r="I5" s="2">
        <v>623320.47</v>
      </c>
      <c r="J5" s="4">
        <f aca="true" t="shared" si="2" ref="J5:J17">SUM(G5:I5)</f>
        <v>1629324.6400000001</v>
      </c>
      <c r="K5" s="5">
        <f aca="true" t="shared" si="3" ref="K5:K17">IF(J$18=0,"0.00%",J5/J$18)</f>
        <v>0.3760672405535695</v>
      </c>
      <c r="L5" s="56">
        <f aca="true" t="shared" si="4" ref="L5:L13">IF((G5+H5)=0,"0.00%",(B5+C5)/(G5+H5)-1)</f>
        <v>0.1883734239391872</v>
      </c>
      <c r="M5" s="57">
        <f aca="true" t="shared" si="5" ref="M5:M17">IF(I5=0,"0.00%",D5/I5-1)</f>
        <v>0.041472807719598936</v>
      </c>
      <c r="N5" s="58">
        <f aca="true" t="shared" si="6" ref="N5:N17">IF(J5=0,"0.00%",E5/J5-1)</f>
        <v>0.1321745800149441</v>
      </c>
    </row>
    <row r="6" spans="1:14" ht="15">
      <c r="A6" s="20" t="s">
        <v>22</v>
      </c>
      <c r="B6" s="51">
        <v>8331.5</v>
      </c>
      <c r="C6" s="45">
        <v>0</v>
      </c>
      <c r="D6" s="2">
        <v>310906.62</v>
      </c>
      <c r="E6" s="4">
        <f t="shared" si="0"/>
        <v>319238.12</v>
      </c>
      <c r="F6" s="54">
        <f t="shared" si="1"/>
        <v>0.07303729324137338</v>
      </c>
      <c r="G6" s="51">
        <v>0</v>
      </c>
      <c r="H6" s="45">
        <v>0</v>
      </c>
      <c r="I6" s="2">
        <v>323082.63</v>
      </c>
      <c r="J6" s="4">
        <f t="shared" si="2"/>
        <v>323082.63</v>
      </c>
      <c r="K6" s="5">
        <f t="shared" si="3"/>
        <v>0.07457126109311762</v>
      </c>
      <c r="L6" s="56" t="str">
        <f t="shared" si="4"/>
        <v>0.00%</v>
      </c>
      <c r="M6" s="57">
        <f t="shared" si="5"/>
        <v>-0.037686984286341874</v>
      </c>
      <c r="N6" s="58">
        <f t="shared" si="6"/>
        <v>-0.01189946361399874</v>
      </c>
    </row>
    <row r="7" spans="1:14" ht="15">
      <c r="A7" s="20" t="s">
        <v>15</v>
      </c>
      <c r="B7" s="51">
        <v>18945.66</v>
      </c>
      <c r="C7" s="45">
        <v>25815.35</v>
      </c>
      <c r="D7" s="2">
        <v>12612.52</v>
      </c>
      <c r="E7" s="4">
        <f t="shared" si="0"/>
        <v>57373.53</v>
      </c>
      <c r="F7" s="54">
        <f t="shared" si="1"/>
        <v>0.0131262749414222</v>
      </c>
      <c r="G7" s="51">
        <v>17825.27</v>
      </c>
      <c r="H7" s="45">
        <v>24163.22</v>
      </c>
      <c r="I7" s="2">
        <v>16895.19</v>
      </c>
      <c r="J7" s="4">
        <f t="shared" si="2"/>
        <v>58883.68000000001</v>
      </c>
      <c r="K7" s="5">
        <f t="shared" si="3"/>
        <v>0.013591044109686704</v>
      </c>
      <c r="L7" s="56">
        <f t="shared" si="4"/>
        <v>0.0660304764472357</v>
      </c>
      <c r="M7" s="57">
        <f t="shared" si="5"/>
        <v>-0.25348457164435545</v>
      </c>
      <c r="N7" s="58">
        <f t="shared" si="6"/>
        <v>-0.02564632509381226</v>
      </c>
    </row>
    <row r="8" spans="1:14" ht="15">
      <c r="A8" s="20" t="s">
        <v>16</v>
      </c>
      <c r="B8" s="51">
        <v>0</v>
      </c>
      <c r="C8" s="45">
        <v>729.52</v>
      </c>
      <c r="D8" s="2">
        <v>2115.97</v>
      </c>
      <c r="E8" s="4">
        <f t="shared" si="0"/>
        <v>2845.49</v>
      </c>
      <c r="F8" s="54">
        <f t="shared" si="1"/>
        <v>0.0006510089946194256</v>
      </c>
      <c r="G8" s="51">
        <v>3.9</v>
      </c>
      <c r="H8" s="45">
        <v>96.32</v>
      </c>
      <c r="I8" s="2">
        <v>2629.89</v>
      </c>
      <c r="J8" s="4">
        <f t="shared" si="2"/>
        <v>2730.1099999999997</v>
      </c>
      <c r="K8" s="5">
        <f t="shared" si="3"/>
        <v>0.0006301414149777453</v>
      </c>
      <c r="L8" s="56">
        <f t="shared" si="4"/>
        <v>6.27918579125923</v>
      </c>
      <c r="M8" s="57">
        <f t="shared" si="5"/>
        <v>-0.19541501735814049</v>
      </c>
      <c r="N8" s="58">
        <f t="shared" si="6"/>
        <v>0.04226203339792178</v>
      </c>
    </row>
    <row r="9" spans="1:14" ht="15">
      <c r="A9" s="20" t="s">
        <v>23</v>
      </c>
      <c r="B9" s="51">
        <v>412.45</v>
      </c>
      <c r="C9" s="45">
        <v>428.49</v>
      </c>
      <c r="D9" s="2">
        <v>223.75</v>
      </c>
      <c r="E9" s="4">
        <f t="shared" si="0"/>
        <v>1064.69</v>
      </c>
      <c r="F9" s="54">
        <f t="shared" si="1"/>
        <v>0.00024358643554584845</v>
      </c>
      <c r="G9" s="51">
        <v>103.46</v>
      </c>
      <c r="H9" s="45">
        <v>812.64</v>
      </c>
      <c r="I9" s="2">
        <v>430.96</v>
      </c>
      <c r="J9" s="4">
        <f t="shared" si="2"/>
        <v>1347.06</v>
      </c>
      <c r="K9" s="5">
        <f t="shared" si="3"/>
        <v>0.0003109172503891497</v>
      </c>
      <c r="L9" s="56">
        <f t="shared" si="4"/>
        <v>-0.08204344503875116</v>
      </c>
      <c r="M9" s="57">
        <f t="shared" si="5"/>
        <v>-0.48081028401707815</v>
      </c>
      <c r="N9" s="58">
        <f t="shared" si="6"/>
        <v>-0.20961946758125094</v>
      </c>
    </row>
    <row r="10" spans="1:14" ht="15">
      <c r="A10" s="20" t="s">
        <v>13</v>
      </c>
      <c r="B10" s="51">
        <v>89396.49</v>
      </c>
      <c r="C10" s="45">
        <v>17712.59</v>
      </c>
      <c r="D10" s="2">
        <v>58254.04</v>
      </c>
      <c r="E10" s="4">
        <f t="shared" si="0"/>
        <v>165363.12</v>
      </c>
      <c r="F10" s="54">
        <f t="shared" si="1"/>
        <v>0.03783280858422677</v>
      </c>
      <c r="G10" s="51">
        <v>80181.98</v>
      </c>
      <c r="H10" s="45">
        <v>19773.92</v>
      </c>
      <c r="I10" s="2">
        <v>51059.99</v>
      </c>
      <c r="J10" s="4">
        <f t="shared" si="2"/>
        <v>151015.88999999998</v>
      </c>
      <c r="K10" s="5">
        <f t="shared" si="3"/>
        <v>0.03485623898257709</v>
      </c>
      <c r="L10" s="56">
        <f t="shared" si="4"/>
        <v>0.07156335944151371</v>
      </c>
      <c r="M10" s="57">
        <f t="shared" si="5"/>
        <v>0.1408940738139588</v>
      </c>
      <c r="N10" s="58">
        <f t="shared" si="6"/>
        <v>0.09500477069002478</v>
      </c>
    </row>
    <row r="11" spans="1:14" ht="15">
      <c r="A11" s="20" t="s">
        <v>24</v>
      </c>
      <c r="B11" s="51">
        <v>22743.81</v>
      </c>
      <c r="C11" s="45">
        <v>3711.8</v>
      </c>
      <c r="D11" s="2">
        <v>176.88</v>
      </c>
      <c r="E11" s="4">
        <f t="shared" si="0"/>
        <v>26632.49</v>
      </c>
      <c r="F11" s="54">
        <f t="shared" si="1"/>
        <v>0.0060931475911396304</v>
      </c>
      <c r="G11" s="51">
        <v>36628.02</v>
      </c>
      <c r="H11" s="45">
        <v>6381.4</v>
      </c>
      <c r="I11" s="2">
        <v>962.95</v>
      </c>
      <c r="J11" s="4">
        <f t="shared" si="2"/>
        <v>43972.369999999995</v>
      </c>
      <c r="K11" s="5">
        <f t="shared" si="3"/>
        <v>0.010149338836795937</v>
      </c>
      <c r="L11" s="56">
        <f t="shared" si="4"/>
        <v>-0.38488800825493574</v>
      </c>
      <c r="M11" s="57">
        <f t="shared" si="5"/>
        <v>-0.8163144503868321</v>
      </c>
      <c r="N11" s="58">
        <f t="shared" si="6"/>
        <v>-0.39433580678048497</v>
      </c>
    </row>
    <row r="12" spans="1:14" ht="15">
      <c r="A12" s="20" t="s">
        <v>25</v>
      </c>
      <c r="B12" s="51">
        <v>46795.52</v>
      </c>
      <c r="C12" s="45">
        <v>18598.77</v>
      </c>
      <c r="D12" s="2">
        <v>11253.44</v>
      </c>
      <c r="E12" s="4">
        <f t="shared" si="0"/>
        <v>76647.73</v>
      </c>
      <c r="F12" s="54">
        <f t="shared" si="1"/>
        <v>0.017535946936085237</v>
      </c>
      <c r="G12" s="51">
        <v>56620.82</v>
      </c>
      <c r="H12" s="45">
        <v>31285.22</v>
      </c>
      <c r="I12" s="2">
        <v>9032.4</v>
      </c>
      <c r="J12" s="4">
        <f t="shared" si="2"/>
        <v>96938.44</v>
      </c>
      <c r="K12" s="5">
        <f t="shared" si="3"/>
        <v>0.022374529138875453</v>
      </c>
      <c r="L12" s="56">
        <f t="shared" si="4"/>
        <v>-0.25608877387719897</v>
      </c>
      <c r="M12" s="57">
        <f t="shared" si="5"/>
        <v>0.24589699304725232</v>
      </c>
      <c r="N12" s="58">
        <f t="shared" si="6"/>
        <v>-0.20931541708325418</v>
      </c>
    </row>
    <row r="13" spans="1:14" ht="15">
      <c r="A13" s="20" t="s">
        <v>26</v>
      </c>
      <c r="B13" s="51">
        <v>2330.59</v>
      </c>
      <c r="C13" s="45">
        <v>3036.26</v>
      </c>
      <c r="D13" s="2">
        <v>1812.95</v>
      </c>
      <c r="E13" s="4">
        <f t="shared" si="0"/>
        <v>7179.8</v>
      </c>
      <c r="F13" s="54">
        <f t="shared" si="1"/>
        <v>0.0016426395382055645</v>
      </c>
      <c r="G13" s="51">
        <v>3648.74</v>
      </c>
      <c r="H13" s="45">
        <v>3884.47</v>
      </c>
      <c r="I13" s="2">
        <v>2993.86</v>
      </c>
      <c r="J13" s="4">
        <f t="shared" si="2"/>
        <v>10527.07</v>
      </c>
      <c r="K13" s="5">
        <f t="shared" si="3"/>
        <v>0.00242977124927925</v>
      </c>
      <c r="L13" s="56">
        <f t="shared" si="4"/>
        <v>-0.28757461958447983</v>
      </c>
      <c r="M13" s="57">
        <f t="shared" si="5"/>
        <v>-0.3944439619755099</v>
      </c>
      <c r="N13" s="58">
        <f t="shared" si="6"/>
        <v>-0.31796786760228624</v>
      </c>
    </row>
    <row r="14" spans="1:14" ht="15">
      <c r="A14" s="20" t="s">
        <v>27</v>
      </c>
      <c r="B14" s="51">
        <v>415772.61</v>
      </c>
      <c r="C14" s="45">
        <v>61305.65</v>
      </c>
      <c r="D14" s="2">
        <v>12513.79</v>
      </c>
      <c r="E14" s="4">
        <f t="shared" si="0"/>
        <v>489592.05</v>
      </c>
      <c r="F14" s="54">
        <f t="shared" si="1"/>
        <v>0.11201193054418168</v>
      </c>
      <c r="G14" s="51">
        <v>418791.98</v>
      </c>
      <c r="H14" s="45">
        <v>67278.44</v>
      </c>
      <c r="I14" s="2">
        <v>17898.3</v>
      </c>
      <c r="J14" s="4">
        <f t="shared" si="2"/>
        <v>503968.72</v>
      </c>
      <c r="K14" s="5">
        <f t="shared" si="3"/>
        <v>0.11632189264363821</v>
      </c>
      <c r="L14" s="56">
        <f>IF((G14+H14)=0,"0.00%",(B14+C14)/(G14+H14)-1)</f>
        <v>-0.018499706277127492</v>
      </c>
      <c r="M14" s="57">
        <f t="shared" si="5"/>
        <v>-0.30083918584446556</v>
      </c>
      <c r="N14" s="58">
        <f t="shared" si="6"/>
        <v>-0.028526909368501996</v>
      </c>
    </row>
    <row r="15" spans="1:14" ht="15">
      <c r="A15" s="20" t="s">
        <v>14</v>
      </c>
      <c r="B15" s="51">
        <v>11796.46</v>
      </c>
      <c r="C15" s="45">
        <v>7971.73</v>
      </c>
      <c r="D15" s="2">
        <v>4894.97</v>
      </c>
      <c r="E15" s="4">
        <f t="shared" si="0"/>
        <v>24663.16</v>
      </c>
      <c r="F15" s="54">
        <f t="shared" si="1"/>
        <v>0.005642591959816422</v>
      </c>
      <c r="G15" s="51">
        <v>10690.48</v>
      </c>
      <c r="H15" s="45">
        <v>6449.02</v>
      </c>
      <c r="I15" s="2">
        <v>5717.8</v>
      </c>
      <c r="J15" s="4">
        <f t="shared" si="2"/>
        <v>22857.3</v>
      </c>
      <c r="K15" s="5">
        <f t="shared" si="3"/>
        <v>0.005275732979466328</v>
      </c>
      <c r="L15" s="56">
        <f>IF((G15+H15)=0,"0.00%",(B15+C15)/(G15+H15)-1)</f>
        <v>0.1533702850141485</v>
      </c>
      <c r="M15" s="57">
        <f t="shared" si="5"/>
        <v>-0.14390674735037945</v>
      </c>
      <c r="N15" s="58">
        <f t="shared" si="6"/>
        <v>0.07900583183490606</v>
      </c>
    </row>
    <row r="16" spans="1:14" ht="15">
      <c r="A16" s="20" t="s">
        <v>28</v>
      </c>
      <c r="B16" s="51">
        <v>450178.78</v>
      </c>
      <c r="C16" s="45">
        <v>439697.16</v>
      </c>
      <c r="D16" s="2">
        <v>413800.29</v>
      </c>
      <c r="E16" s="4">
        <f t="shared" si="0"/>
        <v>1303676.23</v>
      </c>
      <c r="F16" s="54">
        <f t="shared" si="1"/>
        <v>0.29826319959006814</v>
      </c>
      <c r="G16" s="51">
        <v>961821.65</v>
      </c>
      <c r="H16" s="45">
        <v>14962.7</v>
      </c>
      <c r="I16" s="2">
        <v>454046.16</v>
      </c>
      <c r="J16" s="4">
        <f t="shared" si="2"/>
        <v>1430830.51</v>
      </c>
      <c r="K16" s="5">
        <f t="shared" si="3"/>
        <v>0.3302524668107618</v>
      </c>
      <c r="L16" s="56">
        <f>IF((G16+H16)=0,"0.00%",(B16+C16)/(G16+H16)-1)</f>
        <v>-0.08897399922511051</v>
      </c>
      <c r="M16" s="57">
        <f t="shared" si="5"/>
        <v>-0.08863827853978545</v>
      </c>
      <c r="N16" s="58">
        <f t="shared" si="6"/>
        <v>-0.08886746481244656</v>
      </c>
    </row>
    <row r="17" spans="1:14" ht="15.75" thickBot="1">
      <c r="A17" s="21" t="s">
        <v>9</v>
      </c>
      <c r="B17" s="52">
        <v>4933.3</v>
      </c>
      <c r="C17" s="48">
        <v>4912.37</v>
      </c>
      <c r="D17" s="12">
        <v>3959.71</v>
      </c>
      <c r="E17" s="4">
        <f t="shared" si="0"/>
        <v>13805.380000000001</v>
      </c>
      <c r="F17" s="54">
        <f t="shared" si="1"/>
        <v>0.0031584811593571324</v>
      </c>
      <c r="G17" s="52">
        <v>11051.56</v>
      </c>
      <c r="H17" s="48">
        <v>4368.37</v>
      </c>
      <c r="I17" s="12">
        <v>3697.46</v>
      </c>
      <c r="J17" s="4">
        <f t="shared" si="2"/>
        <v>19117.39</v>
      </c>
      <c r="K17" s="5">
        <f t="shared" si="3"/>
        <v>0.004412517878503576</v>
      </c>
      <c r="L17" s="56">
        <f>IF((G17+H17)=0,"0.00%",(B17+C17)/(G17+H17)-1)</f>
        <v>-0.3614971014784114</v>
      </c>
      <c r="M17" s="57">
        <f t="shared" si="5"/>
        <v>0.07092706885267175</v>
      </c>
      <c r="N17" s="58">
        <f t="shared" si="6"/>
        <v>-0.2778627208002765</v>
      </c>
    </row>
    <row r="18" spans="1:16" s="17" customFormat="1" ht="16.5" thickBot="1" thickTop="1">
      <c r="A18" s="13" t="s">
        <v>8</v>
      </c>
      <c r="B18" s="14">
        <f>SUM(B4:B17)</f>
        <v>2288357.55</v>
      </c>
      <c r="C18" s="14">
        <f>SUM(C4:C17)</f>
        <v>594545.7</v>
      </c>
      <c r="D18" s="15">
        <f>SUM(D4:D17)</f>
        <v>1487988.74</v>
      </c>
      <c r="E18" s="15">
        <f>SUM(E4:E17)</f>
        <v>4370891.989999999</v>
      </c>
      <c r="F18" s="55">
        <f>IF(E$18=0,"0.00%",E18/E$18)</f>
        <v>1</v>
      </c>
      <c r="G18" s="14">
        <f>SUM(G4:G17)</f>
        <v>2623990.12</v>
      </c>
      <c r="H18" s="14">
        <f>SUM(H4:H17)</f>
        <v>191095.13</v>
      </c>
      <c r="I18" s="15">
        <f>SUM(I4:I17)</f>
        <v>1517450.1699999997</v>
      </c>
      <c r="J18" s="15">
        <f>SUM(J4:J17)</f>
        <v>4332535.42</v>
      </c>
      <c r="K18" s="16">
        <f>IF(J$18=0,"0.00%",J18/J$18)</f>
        <v>1</v>
      </c>
      <c r="L18" s="59">
        <f>IF((G18+H18)=0,"0.00%",(B18+C18)/(G18+H18)-1)</f>
        <v>0.024090922290896932</v>
      </c>
      <c r="M18" s="60">
        <f>IF(I18=0,"0.00%",D18/I18-1)</f>
        <v>-0.019415088931717395</v>
      </c>
      <c r="N18" s="55">
        <f>IF(J18=0,"0.00%",E18/J18-1)</f>
        <v>0.008853146317728156</v>
      </c>
      <c r="O18" s="35"/>
      <c r="P18" s="32"/>
    </row>
    <row r="19" spans="1:7" ht="15.75" thickBot="1" thickTop="1">
      <c r="A19" s="31"/>
      <c r="B19" s="31"/>
      <c r="C19" s="49"/>
      <c r="F19" s="3"/>
      <c r="G19" s="3"/>
    </row>
    <row r="20" spans="1:14" ht="16.5" thickBot="1" thickTop="1">
      <c r="A20" s="23" t="s">
        <v>17</v>
      </c>
      <c r="B20" s="39"/>
      <c r="C20" s="46"/>
      <c r="D20" s="36" t="s">
        <v>32</v>
      </c>
      <c r="E20" s="28"/>
      <c r="F20" s="29"/>
      <c r="G20" s="30"/>
      <c r="H20" s="28"/>
      <c r="I20" s="37" t="s">
        <v>30</v>
      </c>
      <c r="J20" s="28"/>
      <c r="K20" s="29"/>
      <c r="L20" s="30"/>
      <c r="M20" s="27" t="s">
        <v>12</v>
      </c>
      <c r="N20" s="29"/>
    </row>
    <row r="21" spans="1:14" ht="15.75" thickTop="1">
      <c r="A21" s="18" t="s">
        <v>0</v>
      </c>
      <c r="B21" s="40" t="s">
        <v>19</v>
      </c>
      <c r="C21" s="47" t="s">
        <v>18</v>
      </c>
      <c r="D21" s="25" t="s">
        <v>2</v>
      </c>
      <c r="E21" s="25" t="s">
        <v>3</v>
      </c>
      <c r="F21" s="26" t="s">
        <v>10</v>
      </c>
      <c r="G21" s="40" t="s">
        <v>19</v>
      </c>
      <c r="H21" s="47" t="s">
        <v>18</v>
      </c>
      <c r="I21" s="25" t="s">
        <v>2</v>
      </c>
      <c r="J21" s="25" t="s">
        <v>3</v>
      </c>
      <c r="K21" s="26" t="s">
        <v>10</v>
      </c>
      <c r="L21" s="24" t="s">
        <v>1</v>
      </c>
      <c r="M21" s="25" t="s">
        <v>2</v>
      </c>
      <c r="N21" s="26" t="s">
        <v>3</v>
      </c>
    </row>
    <row r="22" spans="1:14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3" t="s">
        <v>7</v>
      </c>
    </row>
    <row r="23" spans="1:14" ht="15.75" thickTop="1">
      <c r="A23" s="19" t="s">
        <v>20</v>
      </c>
      <c r="B23" s="50">
        <v>38509.72</v>
      </c>
      <c r="C23" s="44">
        <v>21440.24</v>
      </c>
      <c r="D23" s="4">
        <v>12353.91</v>
      </c>
      <c r="E23" s="4">
        <f>SUM(B23:D23)</f>
        <v>72303.87000000001</v>
      </c>
      <c r="F23" s="54">
        <f>IF(E$37=0,"0.00%",E23/E$37)</f>
        <v>0.008485162415142094</v>
      </c>
      <c r="G23" s="50">
        <v>39455.68</v>
      </c>
      <c r="H23" s="44">
        <v>22585.44</v>
      </c>
      <c r="I23" s="4">
        <v>11291.23</v>
      </c>
      <c r="J23" s="4">
        <f>SUM(G23:I23)</f>
        <v>73332.34999999999</v>
      </c>
      <c r="K23" s="5">
        <f>IF(J$37=0,"0.00%",J23/J$37)</f>
        <v>0.008624478308847276</v>
      </c>
      <c r="L23" s="56">
        <f>IF((G23+H23)=0,"0.00%",(B23+C23)/(G23+H23)-1)</f>
        <v>-0.03370603238626235</v>
      </c>
      <c r="M23" s="57">
        <f>IF(I23=0,"0.00%",D23/I23-1)</f>
        <v>0.09411552151537084</v>
      </c>
      <c r="N23" s="58">
        <f>IF(J23=0,"0.00%",E23/J23-1)</f>
        <v>-0.014024915334091781</v>
      </c>
    </row>
    <row r="24" spans="1:14" ht="15">
      <c r="A24" s="20" t="s">
        <v>21</v>
      </c>
      <c r="B24" s="51">
        <v>2344108.02</v>
      </c>
      <c r="C24" s="45">
        <v>0</v>
      </c>
      <c r="D24" s="2">
        <v>1265869.6</v>
      </c>
      <c r="E24" s="4">
        <f aca="true" t="shared" si="7" ref="E24:E36">SUM(B24:D24)</f>
        <v>3609977.62</v>
      </c>
      <c r="F24" s="54">
        <f aca="true" t="shared" si="8" ref="F24:F36">IF(E$37=0,"0.00%",E24/E$37)</f>
        <v>0.42364601536166874</v>
      </c>
      <c r="G24" s="51">
        <v>2006852.17</v>
      </c>
      <c r="H24" s="45">
        <v>0</v>
      </c>
      <c r="I24" s="2">
        <v>1219001.53</v>
      </c>
      <c r="J24" s="4">
        <f aca="true" t="shared" si="9" ref="J24:J36">SUM(G24:I24)</f>
        <v>3225853.7</v>
      </c>
      <c r="K24" s="5">
        <f aca="true" t="shared" si="10" ref="K24:K36">IF(J$37=0,"0.00%",J24/J$37)</f>
        <v>0.3793865226351635</v>
      </c>
      <c r="L24" s="56">
        <f aca="true" t="shared" si="11" ref="L24:L31">IF((G24+H24)=0,"0.00%",(B24+C24)/(G24+H24)-1)</f>
        <v>0.1680521640016963</v>
      </c>
      <c r="M24" s="57">
        <f aca="true" t="shared" si="12" ref="M24:M36">IF(I24=0,"0.00%",D24/I24-1)</f>
        <v>0.03844791728850416</v>
      </c>
      <c r="N24" s="58">
        <f aca="true" t="shared" si="13" ref="N24:N36">IF(J24=0,"0.00%",E24/J24-1)</f>
        <v>0.11907667108399855</v>
      </c>
    </row>
    <row r="25" spans="1:14" ht="15">
      <c r="A25" s="20" t="s">
        <v>22</v>
      </c>
      <c r="B25" s="51">
        <v>17200.8</v>
      </c>
      <c r="C25" s="45">
        <v>0</v>
      </c>
      <c r="D25" s="2">
        <v>580950.61</v>
      </c>
      <c r="E25" s="4">
        <f t="shared" si="7"/>
        <v>598151.41</v>
      </c>
      <c r="F25" s="54">
        <f t="shared" si="8"/>
        <v>0.0701955768438985</v>
      </c>
      <c r="G25" s="51">
        <v>0</v>
      </c>
      <c r="H25" s="45">
        <v>0</v>
      </c>
      <c r="I25" s="2">
        <v>586244.37</v>
      </c>
      <c r="J25" s="4">
        <f t="shared" si="9"/>
        <v>586244.37</v>
      </c>
      <c r="K25" s="5">
        <f t="shared" si="10"/>
        <v>0.06894708614613929</v>
      </c>
      <c r="L25" s="56" t="str">
        <f t="shared" si="11"/>
        <v>0.00%</v>
      </c>
      <c r="M25" s="57">
        <f t="shared" si="12"/>
        <v>-0.009029954522207229</v>
      </c>
      <c r="N25" s="58">
        <f t="shared" si="13"/>
        <v>0.020310711043587615</v>
      </c>
    </row>
    <row r="26" spans="1:14" ht="15">
      <c r="A26" s="20" t="s">
        <v>15</v>
      </c>
      <c r="B26" s="51">
        <v>37000.7</v>
      </c>
      <c r="C26" s="45">
        <v>49558.97</v>
      </c>
      <c r="D26" s="2">
        <v>26348.22</v>
      </c>
      <c r="E26" s="4">
        <f t="shared" si="7"/>
        <v>112907.89</v>
      </c>
      <c r="F26" s="54">
        <f t="shared" si="8"/>
        <v>0.013250214471244729</v>
      </c>
      <c r="G26" s="51">
        <v>36429.8</v>
      </c>
      <c r="H26" s="45">
        <v>46936.94</v>
      </c>
      <c r="I26" s="2">
        <v>36694.22</v>
      </c>
      <c r="J26" s="4">
        <f t="shared" si="9"/>
        <v>120060.96</v>
      </c>
      <c r="K26" s="5">
        <f t="shared" si="10"/>
        <v>0.014120141319068332</v>
      </c>
      <c r="L26" s="56">
        <f t="shared" si="11"/>
        <v>0.03829980637362085</v>
      </c>
      <c r="M26" s="57">
        <f t="shared" si="12"/>
        <v>-0.2819517624301593</v>
      </c>
      <c r="N26" s="58">
        <f t="shared" si="13"/>
        <v>-0.059578650712105</v>
      </c>
    </row>
    <row r="27" spans="1:14" ht="15">
      <c r="A27" s="20" t="s">
        <v>16</v>
      </c>
      <c r="B27" s="51">
        <v>0</v>
      </c>
      <c r="C27" s="45">
        <v>1089.68</v>
      </c>
      <c r="D27" s="2">
        <v>4306.37</v>
      </c>
      <c r="E27" s="4">
        <f t="shared" si="7"/>
        <v>5396.05</v>
      </c>
      <c r="F27" s="54">
        <f t="shared" si="8"/>
        <v>0.000633249100639115</v>
      </c>
      <c r="G27" s="51">
        <v>3.9</v>
      </c>
      <c r="H27" s="45">
        <v>253.59</v>
      </c>
      <c r="I27" s="2">
        <v>4972.16</v>
      </c>
      <c r="J27" s="4">
        <f t="shared" si="9"/>
        <v>5229.65</v>
      </c>
      <c r="K27" s="5">
        <f t="shared" si="10"/>
        <v>0.0006150491970850949</v>
      </c>
      <c r="L27" s="56">
        <f t="shared" si="11"/>
        <v>3.231931337139306</v>
      </c>
      <c r="M27" s="57">
        <f t="shared" si="12"/>
        <v>-0.13390357510619122</v>
      </c>
      <c r="N27" s="58">
        <f t="shared" si="13"/>
        <v>0.03181857294465229</v>
      </c>
    </row>
    <row r="28" spans="1:14" ht="15">
      <c r="A28" s="20" t="s">
        <v>23</v>
      </c>
      <c r="B28" s="51">
        <v>786.14</v>
      </c>
      <c r="C28" s="45">
        <v>851.38</v>
      </c>
      <c r="D28" s="2">
        <v>451.59</v>
      </c>
      <c r="E28" s="4">
        <f t="shared" si="7"/>
        <v>2089.11</v>
      </c>
      <c r="F28" s="54">
        <f t="shared" si="8"/>
        <v>0.00024516582104246285</v>
      </c>
      <c r="G28" s="51">
        <v>522.32</v>
      </c>
      <c r="H28" s="45">
        <v>1443.13</v>
      </c>
      <c r="I28" s="2">
        <v>1012.52</v>
      </c>
      <c r="J28" s="4">
        <f t="shared" si="9"/>
        <v>2977.9700000000003</v>
      </c>
      <c r="K28" s="5">
        <f t="shared" si="10"/>
        <v>0.00035023339180318</v>
      </c>
      <c r="L28" s="56">
        <f t="shared" si="11"/>
        <v>-0.16684728688086714</v>
      </c>
      <c r="M28" s="57">
        <f t="shared" si="12"/>
        <v>-0.5539939951803421</v>
      </c>
      <c r="N28" s="58">
        <f t="shared" si="13"/>
        <v>-0.2984784937390236</v>
      </c>
    </row>
    <row r="29" spans="1:14" ht="15">
      <c r="A29" s="20" t="s">
        <v>13</v>
      </c>
      <c r="B29" s="51">
        <v>170465.85</v>
      </c>
      <c r="C29" s="45">
        <v>34711.91</v>
      </c>
      <c r="D29" s="2">
        <v>111445.7</v>
      </c>
      <c r="E29" s="4">
        <f t="shared" si="7"/>
        <v>316623.46</v>
      </c>
      <c r="F29" s="54">
        <f t="shared" si="8"/>
        <v>0.037157091073330456</v>
      </c>
      <c r="G29" s="51">
        <v>160584.48</v>
      </c>
      <c r="H29" s="45">
        <v>34932.91</v>
      </c>
      <c r="I29" s="2">
        <v>103164.34</v>
      </c>
      <c r="J29" s="4">
        <f t="shared" si="9"/>
        <v>298681.73</v>
      </c>
      <c r="K29" s="5">
        <f t="shared" si="10"/>
        <v>0.03512739059410995</v>
      </c>
      <c r="L29" s="56">
        <f t="shared" si="11"/>
        <v>0.04940926226562259</v>
      </c>
      <c r="M29" s="57">
        <f t="shared" si="12"/>
        <v>0.08027347434200616</v>
      </c>
      <c r="N29" s="58">
        <f t="shared" si="13"/>
        <v>0.0600697270636541</v>
      </c>
    </row>
    <row r="30" spans="1:14" ht="15">
      <c r="A30" s="20" t="s">
        <v>24</v>
      </c>
      <c r="B30" s="51">
        <v>52372.78</v>
      </c>
      <c r="C30" s="45">
        <v>7926.55</v>
      </c>
      <c r="D30" s="2">
        <v>721.02</v>
      </c>
      <c r="E30" s="4">
        <f t="shared" si="7"/>
        <v>61020.35</v>
      </c>
      <c r="F30" s="54">
        <f t="shared" si="8"/>
        <v>0.007160994015656641</v>
      </c>
      <c r="G30" s="51">
        <v>72941.1</v>
      </c>
      <c r="H30" s="45">
        <v>10712.69</v>
      </c>
      <c r="I30" s="2">
        <v>1979.42</v>
      </c>
      <c r="J30" s="4">
        <f t="shared" si="9"/>
        <v>85633.21</v>
      </c>
      <c r="K30" s="5">
        <f t="shared" si="10"/>
        <v>0.010071159074568915</v>
      </c>
      <c r="L30" s="56">
        <f t="shared" si="11"/>
        <v>-0.27917993912768335</v>
      </c>
      <c r="M30" s="57">
        <f t="shared" si="12"/>
        <v>-0.6357417829465197</v>
      </c>
      <c r="N30" s="58">
        <f t="shared" si="13"/>
        <v>-0.28742190091904773</v>
      </c>
    </row>
    <row r="31" spans="1:14" ht="15">
      <c r="A31" s="20" t="s">
        <v>25</v>
      </c>
      <c r="B31" s="51">
        <v>92565.9</v>
      </c>
      <c r="C31" s="45">
        <v>36150.9</v>
      </c>
      <c r="D31" s="2">
        <v>17980.93</v>
      </c>
      <c r="E31" s="4">
        <f t="shared" si="7"/>
        <v>146697.72999999998</v>
      </c>
      <c r="F31" s="54">
        <f t="shared" si="8"/>
        <v>0.01721559392301771</v>
      </c>
      <c r="G31" s="51">
        <v>98751.77</v>
      </c>
      <c r="H31" s="45">
        <v>54181.83</v>
      </c>
      <c r="I31" s="2">
        <v>19256.83</v>
      </c>
      <c r="J31" s="4">
        <f t="shared" si="9"/>
        <v>172190.43</v>
      </c>
      <c r="K31" s="5">
        <f t="shared" si="10"/>
        <v>0.020250989209074647</v>
      </c>
      <c r="L31" s="56">
        <f t="shared" si="11"/>
        <v>-0.15834845972369715</v>
      </c>
      <c r="M31" s="57">
        <f t="shared" si="12"/>
        <v>-0.0662570111487717</v>
      </c>
      <c r="N31" s="58">
        <f t="shared" si="13"/>
        <v>-0.14804945896238264</v>
      </c>
    </row>
    <row r="32" spans="1:14" ht="15">
      <c r="A32" s="20" t="s">
        <v>26</v>
      </c>
      <c r="B32" s="51">
        <v>4106.05</v>
      </c>
      <c r="C32" s="45">
        <v>5907.26</v>
      </c>
      <c r="D32" s="2">
        <v>3533.51</v>
      </c>
      <c r="E32" s="4">
        <f t="shared" si="7"/>
        <v>13546.820000000002</v>
      </c>
      <c r="F32" s="54">
        <f t="shared" si="8"/>
        <v>0.0015897761476487387</v>
      </c>
      <c r="G32" s="51">
        <v>7334.29</v>
      </c>
      <c r="H32" s="45">
        <v>7382.33</v>
      </c>
      <c r="I32" s="2">
        <v>6034.36</v>
      </c>
      <c r="J32" s="4">
        <f t="shared" si="9"/>
        <v>20750.98</v>
      </c>
      <c r="K32" s="5">
        <f t="shared" si="10"/>
        <v>0.0024404833187170964</v>
      </c>
      <c r="L32" s="56">
        <f>IF((G32+H32)=0,"0.00%",(B32+C32)/(G32+H32)-1)</f>
        <v>-0.3195917269046832</v>
      </c>
      <c r="M32" s="57">
        <f t="shared" si="12"/>
        <v>-0.4144350022206166</v>
      </c>
      <c r="N32" s="58">
        <f t="shared" si="13"/>
        <v>-0.3471720371760755</v>
      </c>
    </row>
    <row r="33" spans="1:14" ht="15">
      <c r="A33" s="20" t="s">
        <v>27</v>
      </c>
      <c r="B33" s="51">
        <v>811382.02</v>
      </c>
      <c r="C33" s="45">
        <v>129937.03</v>
      </c>
      <c r="D33" s="2">
        <v>20638.55</v>
      </c>
      <c r="E33" s="4">
        <f t="shared" si="7"/>
        <v>961957.6000000001</v>
      </c>
      <c r="F33" s="54">
        <f t="shared" si="8"/>
        <v>0.1128897591855082</v>
      </c>
      <c r="G33" s="51">
        <v>813998.79</v>
      </c>
      <c r="H33" s="45">
        <v>135719.28</v>
      </c>
      <c r="I33" s="2">
        <v>31644.96</v>
      </c>
      <c r="J33" s="4">
        <f t="shared" si="9"/>
        <v>981363.03</v>
      </c>
      <c r="K33" s="5">
        <f t="shared" si="10"/>
        <v>0.1154162407905875</v>
      </c>
      <c r="L33" s="56">
        <f>IF((G33+H33)=0,"0.00%",(B33+C33)/(G33+H33)-1)</f>
        <v>-0.008843698214565987</v>
      </c>
      <c r="M33" s="57">
        <f t="shared" si="12"/>
        <v>-0.34780925619751135</v>
      </c>
      <c r="N33" s="58">
        <f t="shared" si="13"/>
        <v>-0.01977395663661785</v>
      </c>
    </row>
    <row r="34" spans="1:14" ht="15">
      <c r="A34" s="20" t="s">
        <v>14</v>
      </c>
      <c r="B34" s="51">
        <v>21926.59</v>
      </c>
      <c r="C34" s="45">
        <v>17949.76</v>
      </c>
      <c r="D34" s="2">
        <v>9936.39</v>
      </c>
      <c r="E34" s="4">
        <f t="shared" si="7"/>
        <v>49812.74</v>
      </c>
      <c r="F34" s="54">
        <f t="shared" si="8"/>
        <v>0.005845733973067349</v>
      </c>
      <c r="G34" s="51">
        <v>20721.93</v>
      </c>
      <c r="H34" s="45">
        <v>15373.55</v>
      </c>
      <c r="I34" s="2">
        <v>11793.28</v>
      </c>
      <c r="J34" s="4">
        <f t="shared" si="9"/>
        <v>47888.759999999995</v>
      </c>
      <c r="K34" s="5">
        <f t="shared" si="10"/>
        <v>0.005632106046752804</v>
      </c>
      <c r="L34" s="56">
        <f>IF((G34+H34)=0,"0.00%",(B34+C34)/(G34+H34)-1)</f>
        <v>0.10474635605344496</v>
      </c>
      <c r="M34" s="57">
        <f t="shared" si="12"/>
        <v>-0.15745322760080327</v>
      </c>
      <c r="N34" s="58">
        <f t="shared" si="13"/>
        <v>0.040176024603685745</v>
      </c>
    </row>
    <row r="35" spans="1:14" ht="15">
      <c r="A35" s="20" t="s">
        <v>28</v>
      </c>
      <c r="B35" s="51">
        <v>922426.49</v>
      </c>
      <c r="C35" s="45">
        <v>797090.4</v>
      </c>
      <c r="D35" s="12">
        <v>820586.21</v>
      </c>
      <c r="E35" s="4">
        <f t="shared" si="7"/>
        <v>2540103.1</v>
      </c>
      <c r="F35" s="54">
        <f t="shared" si="8"/>
        <v>0.2980917529684914</v>
      </c>
      <c r="G35" s="51">
        <v>1911451.39</v>
      </c>
      <c r="H35" s="45">
        <v>29547.76</v>
      </c>
      <c r="I35" s="12">
        <v>904565.9</v>
      </c>
      <c r="J35" s="4">
        <f t="shared" si="9"/>
        <v>2845565.05</v>
      </c>
      <c r="K35" s="5">
        <f t="shared" si="10"/>
        <v>0.33466149728106237</v>
      </c>
      <c r="L35" s="56">
        <f>IF((G35+H35)=0,"0.00%",(B35+C35)/(G35+H35)-1)</f>
        <v>-0.11410734517838395</v>
      </c>
      <c r="M35" s="57">
        <f t="shared" si="12"/>
        <v>-0.09283976988299036</v>
      </c>
      <c r="N35" s="58">
        <f t="shared" si="13"/>
        <v>-0.10734667619002414</v>
      </c>
    </row>
    <row r="36" spans="1:14" ht="15.75" thickBot="1">
      <c r="A36" s="21" t="s">
        <v>9</v>
      </c>
      <c r="B36" s="52">
        <v>10411.58</v>
      </c>
      <c r="C36" s="45">
        <v>10755.83</v>
      </c>
      <c r="D36" s="38">
        <v>9457.1</v>
      </c>
      <c r="E36" s="4">
        <f t="shared" si="7"/>
        <v>30624.510000000002</v>
      </c>
      <c r="F36" s="54">
        <f t="shared" si="8"/>
        <v>0.0035939146996439215</v>
      </c>
      <c r="G36" s="52">
        <v>20802.76</v>
      </c>
      <c r="H36" s="45">
        <v>7808.22</v>
      </c>
      <c r="I36" s="38">
        <v>8432.58</v>
      </c>
      <c r="J36" s="4">
        <f t="shared" si="9"/>
        <v>37043.56</v>
      </c>
      <c r="K36" s="5">
        <f t="shared" si="10"/>
        <v>0.004356622687019884</v>
      </c>
      <c r="L36" s="56">
        <f>IF((G36+H36)=0,"0.00%",(B36+C36)/(G36+H36)-1)</f>
        <v>-0.2601648038620138</v>
      </c>
      <c r="M36" s="57">
        <f t="shared" si="12"/>
        <v>0.12149543793240025</v>
      </c>
      <c r="N36" s="58">
        <f t="shared" si="13"/>
        <v>-0.17328383125163982</v>
      </c>
    </row>
    <row r="37" spans="1:40" s="17" customFormat="1" ht="16.5" thickBot="1" thickTop="1">
      <c r="A37" s="13" t="s">
        <v>8</v>
      </c>
      <c r="B37" s="14">
        <f>SUM(B23:B36)</f>
        <v>4523262.64</v>
      </c>
      <c r="C37" s="14">
        <f>SUM(C23:C36)</f>
        <v>1113369.9100000001</v>
      </c>
      <c r="D37" s="15">
        <f>SUM(D23:D36)</f>
        <v>2884579.7100000004</v>
      </c>
      <c r="E37" s="15">
        <f>SUM(E23:E36)</f>
        <v>8521212.26</v>
      </c>
      <c r="F37" s="55">
        <f>IF(E$37=0,"0.00%",E37/E$37)</f>
        <v>1</v>
      </c>
      <c r="G37" s="14">
        <f>SUM(G23:G36)</f>
        <v>5189850.38</v>
      </c>
      <c r="H37" s="14">
        <f>SUM(H23:H36)</f>
        <v>366877.67</v>
      </c>
      <c r="I37" s="15">
        <f>SUM(I23:I36)</f>
        <v>2946087.7</v>
      </c>
      <c r="J37" s="15">
        <f>SUM(J23:J36)</f>
        <v>8502815.750000002</v>
      </c>
      <c r="K37" s="16">
        <f>IF(J$37=0,"0.00%",J37/J$37)</f>
        <v>1</v>
      </c>
      <c r="L37" s="59">
        <f>IF((G37+H37)=0,"0.00%",(B37+C37)/(G37+H37)-1)</f>
        <v>0.01437977516283162</v>
      </c>
      <c r="M37" s="60">
        <f>IF(I37=0,"0.00%",D37/I37-1)</f>
        <v>-0.020877854382949868</v>
      </c>
      <c r="N37" s="55">
        <f>IF(J37=0,"0.00%",E37/J37-1)</f>
        <v>0.00216357857689653</v>
      </c>
      <c r="O37" s="35"/>
      <c r="P37" s="32"/>
      <c r="AG37" s="32"/>
      <c r="AH37" s="32"/>
      <c r="AI37" s="32"/>
      <c r="AJ37" s="32"/>
      <c r="AK37" s="32"/>
      <c r="AL37" s="32"/>
      <c r="AM37" s="32"/>
      <c r="AN37" s="32"/>
    </row>
    <row r="38" spans="1:3" ht="15" thickTop="1">
      <c r="A38" s="32"/>
      <c r="C38" s="42"/>
    </row>
    <row r="39" spans="1:4" ht="14.25">
      <c r="A39" s="32"/>
      <c r="C39" s="42"/>
      <c r="D39" s="42"/>
    </row>
    <row r="40" ht="14.25">
      <c r="A40" s="32"/>
    </row>
    <row r="41" ht="14.25">
      <c r="A41" s="32"/>
    </row>
    <row r="42" ht="14.25">
      <c r="A42" s="32"/>
    </row>
    <row r="43" ht="14.25">
      <c r="A43" s="32"/>
    </row>
    <row r="44" ht="14.25">
      <c r="A44" s="32"/>
    </row>
    <row r="45" ht="14.25">
      <c r="A45" s="32"/>
    </row>
    <row r="46" ht="14.25">
      <c r="A46" s="32"/>
    </row>
    <row r="47" ht="14.25">
      <c r="A47" s="32"/>
    </row>
    <row r="48" ht="14.25">
      <c r="A48" s="32"/>
    </row>
    <row r="49" ht="14.25">
      <c r="A49" s="32"/>
    </row>
    <row r="50" ht="14.25">
      <c r="A50" s="32"/>
    </row>
    <row r="51" ht="14.25">
      <c r="A51" s="32"/>
    </row>
    <row r="52" ht="14.25">
      <c r="A52" s="32"/>
    </row>
    <row r="53" ht="14.25">
      <c r="A53" s="32"/>
    </row>
    <row r="54" ht="14.25">
      <c r="A54" s="32"/>
    </row>
    <row r="55" ht="14.25">
      <c r="A55" s="32"/>
    </row>
    <row r="56" ht="14.25">
      <c r="A56" s="32"/>
    </row>
    <row r="57" ht="14.25">
      <c r="A57" s="32"/>
    </row>
    <row r="58" ht="14.25">
      <c r="A58" s="32"/>
    </row>
    <row r="59" ht="14.25">
      <c r="A59" s="32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Feb 08 - 09</oddHeader>
    <oddFooter>&amp;LStatistics and Reference Materials/Ontario Land Border (Feb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2008-02-11T17:20:31Z</cp:lastPrinted>
  <dcterms:created xsi:type="dcterms:W3CDTF">2006-01-31T19:56:50Z</dcterms:created>
  <dcterms:modified xsi:type="dcterms:W3CDTF">2009-03-27T15:58:15Z</dcterms:modified>
  <cp:category/>
  <cp:version/>
  <cp:contentType/>
  <cp:contentStatus/>
</cp:coreProperties>
</file>