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<sst xmlns="http://schemas.openxmlformats.org/spreadsheetml/2006/main" count="90" uniqueCount="33">
  <si>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</si>
  <si>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</si>
  <si>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</si>
  <si>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</si>
  <si>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</si>
  <si>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</si>
  <si>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</si>
  <si>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</si>
  <si>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</si>
  <si>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</si>
  <si>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</si>
  <si>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</si>
  <si>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</si>
  <si>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</si>
  <si>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</si>
  <si>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</si>
  <si>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</si>
  <si>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</si>
  <si>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</si>
  <si>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</si>
  <si>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</si>
  <si>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</si>
  <si>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</si>
  <si>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</si>
  <si>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</si>
  <si>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</si>
  <si>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</si>
  <si>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</si>
  <si>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</si>
  <si>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Jan - Aug 08</t>
  </si>
  <si>
    <t>Aug 08</t>
  </si>
  <si>
    <t>Jan - Aug 09</t>
  </si>
  <si>
    <t>Aug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</si>
</sst>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5" xfId="0" applyFont="1" applyBorder="1" applyAlignment="1">
      <alignment/>
    </xf>
    <xf numFmtId="17" fontId="3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4" fontId="2" fillId="0" borderId="2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" fontId="3" fillId="0" borderId="2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4" xfId="19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3" xfId="19" applyNumberFormat="1" applyFont="1" applyBorder="1" applyAlignment="1">
      <alignment horizontal="right"/>
    </xf>
    <xf numFmtId="10" fontId="2" fillId="0" borderId="4" xfId="19" applyNumberFormat="1" applyFont="1" applyBorder="1" applyAlignment="1">
      <alignment horizontal="right"/>
    </xf>
    <xf numFmtId="10" fontId="1" fillId="0" borderId="5" xfId="19" applyNumberFormat="1" applyFont="1" applyBorder="1" applyAlignment="1">
      <alignment horizontal="right"/>
    </xf>
    <xf numFmtId="10" fontId="1" fillId="2" borderId="12" xfId="19" applyNumberFormat="1" applyFont="1" applyFill="1" applyBorder="1" applyAlignment="1">
      <alignment horizontal="right"/>
    </xf>
    <xf numFmtId="10" fontId="1" fillId="2" borderId="13" xfId="19" applyNumberFormat="1" applyFont="1" applyFill="1" applyBorder="1" applyAlignment="1">
      <alignment horizontal="right"/>
    </xf>
    <xf numFmtId="10" fontId="1" fillId="2" borderId="33" xfId="19" applyNumberFormat="1" applyFont="1" applyFill="1" applyBorder="1" applyAlignment="1">
      <alignment horizontal="right"/>
    </xf>
    <xf numFmtId="10" fontId="2" fillId="0" borderId="19" xfId="19" applyNumberFormat="1" applyFont="1" applyBorder="1" applyAlignment="1">
      <alignment horizontal="right"/>
    </xf>
    <xf numFmtId="10" fontId="2" fillId="0" borderId="20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C3" sqref="C3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5.57421875" style="1" bestFit="1" customWidth="1"/>
    <col min="6" max="6" width="9.28125" style="1" bestFit="1" customWidth="1"/>
    <col min="7" max="7" width="18.00390625" style="1" bestFit="1" customWidth="1"/>
    <col min="8" max="10" width="15.57421875" style="1" bestFit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28"/>
      <c r="D1" s="34" t="s">
        <v>32</v>
      </c>
      <c r="E1" s="29"/>
      <c r="F1" s="30"/>
      <c r="G1" s="31"/>
      <c r="H1" s="29"/>
      <c r="I1" s="34" t="s">
        <v>30</v>
      </c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54866.14</v>
      </c>
      <c r="C4" s="5">
        <v>35214.24</v>
      </c>
      <c r="D4" s="6">
        <v>16270.66</v>
      </c>
      <c r="E4" s="6">
        <f>SUM(B4:D4)</f>
        <v>106351.04000000001</v>
      </c>
      <c r="F4" s="47">
        <f>IF(E$18=0,"0.00%",E4/E$18)</f>
        <v>0.011197001797567096</v>
      </c>
      <c r="G4" s="44">
        <v>61460.04</v>
      </c>
      <c r="H4" s="5">
        <v>31118.52</v>
      </c>
      <c r="I4" s="6">
        <v>15499.58</v>
      </c>
      <c r="J4" s="6">
        <f>SUM(G4:I4)</f>
        <v>108078.14</v>
      </c>
      <c r="K4" s="7">
        <f>IF(J$18=0,"0.00%",J4/J$18)</f>
        <v>0.010609752675468492</v>
      </c>
      <c r="L4" s="50">
        <f>IF((G4+H4)=0,"0.00%",(B4+C4)/(G4+H4)-1)</f>
        <v>-0.026984433544872566</v>
      </c>
      <c r="M4" s="51">
        <f>IF(I4=0,"0.00%",D4/I4-1)</f>
        <v>0.04974844479656859</v>
      </c>
      <c r="N4" s="52">
        <f>IF(J4=0,"0.00%",E4/J4-1)</f>
        <v>-0.015980104764941272</v>
      </c>
      <c r="O4" s="1"/>
    </row>
    <row r="5" spans="1:15" s="33" customFormat="1" ht="15">
      <c r="A5" s="21" t="s">
        <v>21</v>
      </c>
      <c r="B5" s="2">
        <v>2714930.88</v>
      </c>
      <c r="C5" s="2">
        <v>0</v>
      </c>
      <c r="D5" s="3">
        <v>1443144.34</v>
      </c>
      <c r="E5" s="6">
        <f aca="true" t="shared" si="0" ref="E5:E17">SUM(B5:D5)</f>
        <v>4158075.2199999997</v>
      </c>
      <c r="F5" s="47">
        <f aca="true" t="shared" si="1" ref="F5:F17">IF(E$18=0,"0.00%",E5/E$18)</f>
        <v>0.4377764026826554</v>
      </c>
      <c r="G5" s="45">
        <v>2649164.68</v>
      </c>
      <c r="H5" s="2">
        <v>0</v>
      </c>
      <c r="I5" s="3">
        <v>1504320.25</v>
      </c>
      <c r="J5" s="6">
        <f aca="true" t="shared" si="2" ref="J5:J17">SUM(G5:I5)</f>
        <v>4153484.93</v>
      </c>
      <c r="K5" s="7">
        <f aca="true" t="shared" si="3" ref="K5:K17">IF(J$18=0,"0.00%",J5/J$18)</f>
        <v>0.40773691931213435</v>
      </c>
      <c r="L5" s="50">
        <f aca="true" t="shared" si="4" ref="L5:L17">IF((G5+H5)=0,"0.00%",(B5+C5)/(G5+H5)-1)</f>
        <v>0.02482525925870327</v>
      </c>
      <c r="M5" s="51">
        <f aca="true" t="shared" si="5" ref="M5:M17">IF(I5=0,"0.00%",D5/I5-1)</f>
        <v>-0.04066681280133</v>
      </c>
      <c r="N5" s="52">
        <f aca="true" t="shared" si="6" ref="N5:N17">IF(J5=0,"0.00%",E5/J5-1)</f>
        <v>0.0011051659214758036</v>
      </c>
      <c r="O5" s="1"/>
    </row>
    <row r="6" spans="1:15" s="33" customFormat="1" ht="15">
      <c r="A6" s="21" t="s">
        <v>22</v>
      </c>
      <c r="B6" s="2">
        <v>16068.58</v>
      </c>
      <c r="C6" s="2">
        <v>0</v>
      </c>
      <c r="D6" s="3">
        <v>813169.66</v>
      </c>
      <c r="E6" s="6">
        <f t="shared" si="0"/>
        <v>829238.24</v>
      </c>
      <c r="F6" s="47">
        <f t="shared" si="1"/>
        <v>0.08730504246964932</v>
      </c>
      <c r="G6" s="45">
        <v>1512.08</v>
      </c>
      <c r="H6" s="2">
        <v>0</v>
      </c>
      <c r="I6" s="3">
        <v>939330.83</v>
      </c>
      <c r="J6" s="6">
        <f t="shared" si="2"/>
        <v>940842.9099999999</v>
      </c>
      <c r="K6" s="7">
        <f t="shared" si="3"/>
        <v>0.09236012556811267</v>
      </c>
      <c r="L6" s="50">
        <f t="shared" si="4"/>
        <v>9.62680546002857</v>
      </c>
      <c r="M6" s="51">
        <f t="shared" si="5"/>
        <v>-0.13430962337305585</v>
      </c>
      <c r="N6" s="52">
        <f t="shared" si="6"/>
        <v>-0.11862200247648136</v>
      </c>
      <c r="O6" s="1"/>
    </row>
    <row r="7" spans="1:15" s="33" customFormat="1" ht="15">
      <c r="A7" s="21" t="s">
        <v>15</v>
      </c>
      <c r="B7" s="2">
        <v>98919.33</v>
      </c>
      <c r="C7" s="2">
        <v>118867.56</v>
      </c>
      <c r="D7" s="3">
        <v>55405.46</v>
      </c>
      <c r="E7" s="6">
        <f t="shared" si="0"/>
        <v>273192.35000000003</v>
      </c>
      <c r="F7" s="47">
        <f t="shared" si="1"/>
        <v>0.028762626430654362</v>
      </c>
      <c r="G7" s="45">
        <v>107415.12</v>
      </c>
      <c r="H7" s="2">
        <v>112775.86</v>
      </c>
      <c r="I7" s="3">
        <v>81404.18</v>
      </c>
      <c r="J7" s="6">
        <f t="shared" si="2"/>
        <v>301595.16</v>
      </c>
      <c r="K7" s="7">
        <f t="shared" si="3"/>
        <v>0.029606820173981044</v>
      </c>
      <c r="L7" s="50">
        <f t="shared" si="4"/>
        <v>-0.01091820382469788</v>
      </c>
      <c r="M7" s="51">
        <f t="shared" si="5"/>
        <v>-0.3193781940927357</v>
      </c>
      <c r="N7" s="52">
        <f t="shared" si="6"/>
        <v>-0.0941752845105337</v>
      </c>
      <c r="O7" s="1"/>
    </row>
    <row r="8" spans="1:15" s="33" customFormat="1" ht="15">
      <c r="A8" s="21" t="s">
        <v>16</v>
      </c>
      <c r="B8" s="2">
        <v>0</v>
      </c>
      <c r="C8" s="2">
        <v>509.23</v>
      </c>
      <c r="D8" s="3">
        <v>9972.71</v>
      </c>
      <c r="E8" s="6">
        <f t="shared" si="0"/>
        <v>10481.939999999999</v>
      </c>
      <c r="F8" s="47">
        <f t="shared" si="1"/>
        <v>0.0011035745491721606</v>
      </c>
      <c r="G8" s="45">
        <v>0</v>
      </c>
      <c r="H8" s="2">
        <v>28.66</v>
      </c>
      <c r="I8" s="3">
        <v>11441.73</v>
      </c>
      <c r="J8" s="6">
        <f t="shared" si="2"/>
        <v>11470.39</v>
      </c>
      <c r="K8" s="7">
        <f t="shared" si="3"/>
        <v>0.001126018647167383</v>
      </c>
      <c r="L8" s="50">
        <f t="shared" si="4"/>
        <v>16.767969295184926</v>
      </c>
      <c r="M8" s="51">
        <f t="shared" si="5"/>
        <v>-0.12839142332496922</v>
      </c>
      <c r="N8" s="52">
        <f t="shared" si="6"/>
        <v>-0.08617405336697359</v>
      </c>
      <c r="O8" s="1"/>
    </row>
    <row r="9" spans="1:15" s="33" customFormat="1" ht="15">
      <c r="A9" s="21" t="s">
        <v>23</v>
      </c>
      <c r="B9" s="2">
        <v>253.43</v>
      </c>
      <c r="C9" s="2">
        <v>699.92</v>
      </c>
      <c r="D9" s="3">
        <v>457.75</v>
      </c>
      <c r="E9" s="6">
        <f t="shared" si="0"/>
        <v>1411.1</v>
      </c>
      <c r="F9" s="47">
        <f t="shared" si="1"/>
        <v>0.00014856544173472047</v>
      </c>
      <c r="G9" s="45">
        <v>340.48</v>
      </c>
      <c r="H9" s="2">
        <v>923.55</v>
      </c>
      <c r="I9" s="3">
        <v>1241.32</v>
      </c>
      <c r="J9" s="6">
        <f t="shared" si="2"/>
        <v>2505.35</v>
      </c>
      <c r="K9" s="7">
        <f t="shared" si="3"/>
        <v>0.00024594375759506024</v>
      </c>
      <c r="L9" s="50">
        <f t="shared" si="4"/>
        <v>-0.24578530572850332</v>
      </c>
      <c r="M9" s="51">
        <f t="shared" si="5"/>
        <v>-0.6312393258789031</v>
      </c>
      <c r="N9" s="52">
        <f t="shared" si="6"/>
        <v>-0.4367653222104696</v>
      </c>
      <c r="O9" s="1"/>
    </row>
    <row r="10" spans="1:15" s="33" customFormat="1" ht="15">
      <c r="A10" s="21" t="s">
        <v>13</v>
      </c>
      <c r="B10" s="2">
        <v>297719.5</v>
      </c>
      <c r="C10" s="2">
        <v>38604.19</v>
      </c>
      <c r="D10" s="3">
        <v>237384.85</v>
      </c>
      <c r="E10" s="6">
        <f t="shared" si="0"/>
        <v>573708.54</v>
      </c>
      <c r="F10" s="47">
        <f t="shared" si="1"/>
        <v>0.06040200033454862</v>
      </c>
      <c r="G10" s="45">
        <v>326144.89</v>
      </c>
      <c r="H10" s="2">
        <v>44274.57</v>
      </c>
      <c r="I10" s="3">
        <v>233855.78</v>
      </c>
      <c r="J10" s="6">
        <f t="shared" si="2"/>
        <v>604275.24</v>
      </c>
      <c r="K10" s="7">
        <f t="shared" si="3"/>
        <v>0.05932014415042084</v>
      </c>
      <c r="L10" s="50">
        <f t="shared" si="4"/>
        <v>-0.09204637898883605</v>
      </c>
      <c r="M10" s="51">
        <f t="shared" si="5"/>
        <v>0.015090796558460129</v>
      </c>
      <c r="N10" s="52">
        <f t="shared" si="6"/>
        <v>-0.05058406827987849</v>
      </c>
      <c r="O10" s="1"/>
    </row>
    <row r="11" spans="1:15" s="33" customFormat="1" ht="15">
      <c r="A11" s="21" t="s">
        <v>24</v>
      </c>
      <c r="B11" s="2">
        <v>63692.79</v>
      </c>
      <c r="C11" s="2">
        <v>6721.32</v>
      </c>
      <c r="D11" s="3">
        <v>1560.75</v>
      </c>
      <c r="E11" s="6">
        <f t="shared" si="0"/>
        <v>71974.86</v>
      </c>
      <c r="F11" s="47">
        <f t="shared" si="1"/>
        <v>0.007577759811278197</v>
      </c>
      <c r="G11" s="45">
        <v>94800.7</v>
      </c>
      <c r="H11" s="2">
        <v>12608.26</v>
      </c>
      <c r="I11" s="3">
        <v>3467.87</v>
      </c>
      <c r="J11" s="6">
        <f t="shared" si="2"/>
        <v>110876.82999999999</v>
      </c>
      <c r="K11" s="7">
        <f t="shared" si="3"/>
        <v>0.01088449286543944</v>
      </c>
      <c r="L11" s="50">
        <f t="shared" si="4"/>
        <v>-0.34442983155222795</v>
      </c>
      <c r="M11" s="51">
        <f t="shared" si="5"/>
        <v>-0.5499398766389744</v>
      </c>
      <c r="N11" s="52">
        <f t="shared" si="6"/>
        <v>-0.35085752361426625</v>
      </c>
      <c r="O11" s="1"/>
    </row>
    <row r="12" spans="1:15" s="33" customFormat="1" ht="15">
      <c r="A12" s="21" t="s">
        <v>25</v>
      </c>
      <c r="B12" s="2">
        <v>148653.99</v>
      </c>
      <c r="C12" s="2">
        <v>58931.74</v>
      </c>
      <c r="D12" s="3">
        <v>26701.14</v>
      </c>
      <c r="E12" s="6">
        <f t="shared" si="0"/>
        <v>234286.87</v>
      </c>
      <c r="F12" s="47">
        <f t="shared" si="1"/>
        <v>0.024666524225210852</v>
      </c>
      <c r="G12" s="45">
        <v>176427.95</v>
      </c>
      <c r="H12" s="2">
        <v>71302.7</v>
      </c>
      <c r="I12" s="3">
        <v>47196.82</v>
      </c>
      <c r="J12" s="6">
        <f t="shared" si="2"/>
        <v>294927.47000000003</v>
      </c>
      <c r="K12" s="7">
        <f t="shared" si="3"/>
        <v>0.028952270217655982</v>
      </c>
      <c r="L12" s="50">
        <f t="shared" si="4"/>
        <v>-0.16205067883203006</v>
      </c>
      <c r="M12" s="51">
        <f t="shared" si="5"/>
        <v>-0.4342597658062556</v>
      </c>
      <c r="N12" s="52">
        <f t="shared" si="6"/>
        <v>-0.20561190858213385</v>
      </c>
      <c r="O12" s="1"/>
    </row>
    <row r="13" spans="1:15" s="33" customFormat="1" ht="15">
      <c r="A13" s="21" t="s">
        <v>26</v>
      </c>
      <c r="B13" s="2">
        <v>8109.01</v>
      </c>
      <c r="C13" s="2">
        <v>12139.85</v>
      </c>
      <c r="D13" s="3">
        <v>4295.32</v>
      </c>
      <c r="E13" s="6">
        <f t="shared" si="0"/>
        <v>24544.18</v>
      </c>
      <c r="F13" s="47">
        <f t="shared" si="1"/>
        <v>0.0025840953466915824</v>
      </c>
      <c r="G13" s="45">
        <v>9639.35</v>
      </c>
      <c r="H13" s="2">
        <v>11600.34</v>
      </c>
      <c r="I13" s="3">
        <v>6361.05</v>
      </c>
      <c r="J13" s="6">
        <f t="shared" si="2"/>
        <v>27600.74</v>
      </c>
      <c r="K13" s="7">
        <f t="shared" si="3"/>
        <v>0.002709493566968401</v>
      </c>
      <c r="L13" s="50">
        <f t="shared" si="4"/>
        <v>-0.0466499275648562</v>
      </c>
      <c r="M13" s="51">
        <f t="shared" si="5"/>
        <v>-0.3247467006233248</v>
      </c>
      <c r="N13" s="52">
        <f t="shared" si="6"/>
        <v>-0.11074195836778289</v>
      </c>
      <c r="O13" s="1"/>
    </row>
    <row r="14" spans="1:15" s="33" customFormat="1" ht="15">
      <c r="A14" s="21" t="s">
        <v>27</v>
      </c>
      <c r="B14" s="2">
        <v>993339.37</v>
      </c>
      <c r="C14" s="2">
        <v>100140.52</v>
      </c>
      <c r="D14" s="3">
        <v>21194.66</v>
      </c>
      <c r="E14" s="6">
        <f t="shared" si="0"/>
        <v>1114674.5499999998</v>
      </c>
      <c r="F14" s="47">
        <f t="shared" si="1"/>
        <v>0.1173567549508899</v>
      </c>
      <c r="G14" s="45">
        <v>1174548.87</v>
      </c>
      <c r="H14" s="2">
        <v>122928.44</v>
      </c>
      <c r="I14" s="3">
        <v>36608.83</v>
      </c>
      <c r="J14" s="6">
        <f t="shared" si="2"/>
        <v>1334086.1400000001</v>
      </c>
      <c r="K14" s="7">
        <f t="shared" si="3"/>
        <v>0.13096380075721542</v>
      </c>
      <c r="L14" s="50">
        <f t="shared" si="4"/>
        <v>-0.15722619457599618</v>
      </c>
      <c r="M14" s="51">
        <f t="shared" si="5"/>
        <v>-0.4210506044579956</v>
      </c>
      <c r="N14" s="52">
        <f t="shared" si="6"/>
        <v>-0.1644658342676435</v>
      </c>
      <c r="O14" s="1"/>
    </row>
    <row r="15" spans="1:15" s="33" customFormat="1" ht="15">
      <c r="A15" s="21" t="s">
        <v>14</v>
      </c>
      <c r="B15" s="2">
        <v>65380.23</v>
      </c>
      <c r="C15" s="2">
        <v>51079.35</v>
      </c>
      <c r="D15" s="3">
        <v>30774.13</v>
      </c>
      <c r="E15" s="6">
        <f t="shared" si="0"/>
        <v>147233.71</v>
      </c>
      <c r="F15" s="47">
        <f t="shared" si="1"/>
        <v>0.015501269339091298</v>
      </c>
      <c r="G15" s="45">
        <v>91943.26</v>
      </c>
      <c r="H15" s="2">
        <v>41573.2</v>
      </c>
      <c r="I15" s="3">
        <v>40886.65</v>
      </c>
      <c r="J15" s="6">
        <f t="shared" si="2"/>
        <v>174403.11</v>
      </c>
      <c r="K15" s="7">
        <f t="shared" si="3"/>
        <v>0.017120704176927227</v>
      </c>
      <c r="L15" s="50">
        <f t="shared" si="4"/>
        <v>-0.12775114019649703</v>
      </c>
      <c r="M15" s="51">
        <f t="shared" si="5"/>
        <v>-0.2473306079123626</v>
      </c>
      <c r="N15" s="52">
        <f t="shared" si="6"/>
        <v>-0.15578506598878883</v>
      </c>
      <c r="O15" s="1"/>
    </row>
    <row r="16" spans="1:15" s="33" customFormat="1" ht="15">
      <c r="A16" s="21" t="s">
        <v>28</v>
      </c>
      <c r="B16" s="2">
        <v>785174.45</v>
      </c>
      <c r="C16" s="2">
        <v>518190.54</v>
      </c>
      <c r="D16" s="14">
        <v>612141.91</v>
      </c>
      <c r="E16" s="6">
        <f t="shared" si="0"/>
        <v>1915506.9</v>
      </c>
      <c r="F16" s="47">
        <f t="shared" si="1"/>
        <v>0.20167112801672812</v>
      </c>
      <c r="G16" s="45">
        <v>1413116.11</v>
      </c>
      <c r="H16" s="2">
        <v>33140.93</v>
      </c>
      <c r="I16" s="14">
        <v>623542.82</v>
      </c>
      <c r="J16" s="6">
        <f t="shared" si="2"/>
        <v>2069799.8599999999</v>
      </c>
      <c r="K16" s="7">
        <f t="shared" si="3"/>
        <v>0.2031869220021672</v>
      </c>
      <c r="L16" s="50">
        <f t="shared" si="4"/>
        <v>-0.09880128223956652</v>
      </c>
      <c r="M16" s="51">
        <f t="shared" si="5"/>
        <v>-0.018284085125059968</v>
      </c>
      <c r="N16" s="52">
        <f t="shared" si="6"/>
        <v>-0.07454486928025972</v>
      </c>
      <c r="O16" s="1"/>
    </row>
    <row r="17" spans="1:15" s="33" customFormat="1" ht="15.75" thickBot="1">
      <c r="A17" s="22" t="s">
        <v>9</v>
      </c>
      <c r="B17" s="2">
        <v>21101.85</v>
      </c>
      <c r="C17" s="2">
        <v>11322.3</v>
      </c>
      <c r="D17" s="36">
        <v>5067.55</v>
      </c>
      <c r="E17" s="6">
        <f t="shared" si="0"/>
        <v>37491.7</v>
      </c>
      <c r="F17" s="47">
        <f t="shared" si="1"/>
        <v>0.003947254604128424</v>
      </c>
      <c r="G17" s="46">
        <v>30030.7</v>
      </c>
      <c r="H17" s="2">
        <v>18374.72</v>
      </c>
      <c r="I17" s="36">
        <v>4326.86</v>
      </c>
      <c r="J17" s="6">
        <f t="shared" si="2"/>
        <v>52732.28</v>
      </c>
      <c r="K17" s="7">
        <f t="shared" si="3"/>
        <v>0.00517659212874642</v>
      </c>
      <c r="L17" s="50">
        <f t="shared" si="4"/>
        <v>-0.3301545570723279</v>
      </c>
      <c r="M17" s="51">
        <f t="shared" si="5"/>
        <v>0.17118418437388794</v>
      </c>
      <c r="N17" s="52">
        <f t="shared" si="6"/>
        <v>-0.2890180360113388</v>
      </c>
      <c r="O17" s="1"/>
    </row>
    <row r="18" spans="1:15" s="33" customFormat="1" ht="16.5" thickBot="1" thickTop="1">
      <c r="A18" s="15" t="s">
        <v>8</v>
      </c>
      <c r="B18" s="16">
        <f>SUM(B4:B17)</f>
        <v>5268209.550000001</v>
      </c>
      <c r="C18" s="16">
        <f>SUM(C4:C17)</f>
        <v>952420.76</v>
      </c>
      <c r="D18" s="17">
        <f>SUM(D4:D17)</f>
        <v>3277540.89</v>
      </c>
      <c r="E18" s="17">
        <f>SUM(E4:E17)</f>
        <v>9498171.2</v>
      </c>
      <c r="F18" s="48">
        <f>IF(E$18=0,"0.00%",E18/E$18)</f>
        <v>1</v>
      </c>
      <c r="G18" s="16">
        <f>SUM(G4:G17)</f>
        <v>6136544.230000001</v>
      </c>
      <c r="H18" s="16">
        <f>SUM(H4:H17)</f>
        <v>500649.75</v>
      </c>
      <c r="I18" s="17">
        <f>SUM(I4:I17)</f>
        <v>3549484.5699999994</v>
      </c>
      <c r="J18" s="17">
        <f>SUM(J4:J17)</f>
        <v>10186678.55</v>
      </c>
      <c r="K18" s="18">
        <f>IF(J$18=0,"0.00%",J18/J$18)</f>
        <v>1</v>
      </c>
      <c r="L18" s="53">
        <f>IF(H18=0,"0.00%",(B18+C18)/(G18+H18)-1)</f>
        <v>-0.06276201528164482</v>
      </c>
      <c r="M18" s="54">
        <f>IF(I18=0,"0.00%",D18/I18-1)</f>
        <v>-0.07661497736838996</v>
      </c>
      <c r="N18" s="48">
        <f>IF(J18=0,"0.00%",E18/J18-1)</f>
        <v>-0.06758899347030067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28"/>
      <c r="D20" s="39" t="s">
        <v>31</v>
      </c>
      <c r="E20" s="29"/>
      <c r="F20" s="30"/>
      <c r="G20" s="31"/>
      <c r="H20" s="29"/>
      <c r="I20" s="40" t="s">
        <v>29</v>
      </c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287452.89</v>
      </c>
      <c r="C23" s="5">
        <v>158543.42</v>
      </c>
      <c r="D23" s="6">
        <v>72718.12</v>
      </c>
      <c r="E23" s="6">
        <f>SUM(B23:D23)</f>
        <v>518714.43000000005</v>
      </c>
      <c r="F23" s="47">
        <f>IF(E$37=0,"0.00%",E23/E$37)</f>
        <v>0.010069393422888151</v>
      </c>
      <c r="G23" s="44">
        <v>302372.05</v>
      </c>
      <c r="H23" s="5">
        <v>155268.23</v>
      </c>
      <c r="I23" s="6">
        <v>83401.37</v>
      </c>
      <c r="J23" s="6">
        <f>SUM(G23:I23)</f>
        <v>541041.65</v>
      </c>
      <c r="K23" s="7">
        <f>IF(J$37=0,"0.00%",J23/J$37)</f>
        <v>0.010578065077858183</v>
      </c>
      <c r="L23" s="50">
        <f>IF((G23+H23)=0,"0.00",(B23+C23)/(G23+H23)-1)</f>
        <v>-0.025443498985709856</v>
      </c>
      <c r="M23" s="51">
        <f>IF(I23=0,"0.00%",D23/I23-1)</f>
        <v>-0.12809441859288406</v>
      </c>
      <c r="N23" s="52">
        <f>IF(J23=0,"0.00%",E23/J23-1)</f>
        <v>-0.04126710023156255</v>
      </c>
      <c r="O23" s="1"/>
    </row>
    <row r="24" spans="1:15" s="33" customFormat="1" ht="15">
      <c r="A24" s="21" t="s">
        <v>21</v>
      </c>
      <c r="B24" s="45">
        <v>14732107.48</v>
      </c>
      <c r="C24" s="2">
        <v>0</v>
      </c>
      <c r="D24" s="3">
        <v>7720350.99</v>
      </c>
      <c r="E24" s="6">
        <f aca="true" t="shared" si="7" ref="E24:E36">SUM(B24:D24)</f>
        <v>22452458.47</v>
      </c>
      <c r="F24" s="47">
        <f aca="true" t="shared" si="8" ref="F24:F36">IF(E$37=0,"0.00%",E24/E$37)</f>
        <v>0.43585183787057424</v>
      </c>
      <c r="G24" s="45">
        <v>12860704.76</v>
      </c>
      <c r="H24" s="2">
        <v>0</v>
      </c>
      <c r="I24" s="3">
        <v>7434586.66</v>
      </c>
      <c r="J24" s="6">
        <f aca="true" t="shared" si="9" ref="J24:J36">SUM(G24:I24)</f>
        <v>20295291.42</v>
      </c>
      <c r="K24" s="7">
        <f aca="true" t="shared" si="10" ref="K24:K36">IF(J$37=0,"0.00%",J24/J$37)</f>
        <v>0.3967992360936664</v>
      </c>
      <c r="L24" s="50">
        <f aca="true" t="shared" si="11" ref="L24:L37">IF((G24+H24)=0,"0.00",(B24+C24)/(G24+H24)-1)</f>
        <v>0.1455132323557049</v>
      </c>
      <c r="M24" s="51">
        <f aca="true" t="shared" si="12" ref="M24:M37">IF(I24=0,"0.00%",D24/I24-1)</f>
        <v>0.03843715099018019</v>
      </c>
      <c r="N24" s="52">
        <f aca="true" t="shared" si="13" ref="N24:N36">IF(J24=0,"0.00%",E24/J24-1)</f>
        <v>0.1062890404162522</v>
      </c>
      <c r="O24" s="1"/>
    </row>
    <row r="25" spans="1:15" s="33" customFormat="1" ht="15">
      <c r="A25" s="21" t="s">
        <v>22</v>
      </c>
      <c r="B25" s="45">
        <v>90811.2</v>
      </c>
      <c r="C25" s="2">
        <v>0</v>
      </c>
      <c r="D25" s="3">
        <v>4089405.59</v>
      </c>
      <c r="E25" s="6">
        <f t="shared" si="7"/>
        <v>4180216.79</v>
      </c>
      <c r="F25" s="47">
        <f t="shared" si="8"/>
        <v>0.08114724599327729</v>
      </c>
      <c r="G25" s="45">
        <v>6016.55</v>
      </c>
      <c r="H25" s="2">
        <v>0</v>
      </c>
      <c r="I25" s="3">
        <v>4158722.56</v>
      </c>
      <c r="J25" s="6">
        <f t="shared" si="9"/>
        <v>4164739.11</v>
      </c>
      <c r="K25" s="7">
        <f t="shared" si="10"/>
        <v>0.08142604425718641</v>
      </c>
      <c r="L25" s="50">
        <f t="shared" si="11"/>
        <v>14.093566911269747</v>
      </c>
      <c r="M25" s="51">
        <f t="shared" si="12"/>
        <v>-0.01666785148562544</v>
      </c>
      <c r="N25" s="52">
        <f t="shared" si="13"/>
        <v>0.0037163624398073303</v>
      </c>
      <c r="O25" s="1"/>
    </row>
    <row r="26" spans="1:15" s="33" customFormat="1" ht="15">
      <c r="A26" s="21" t="s">
        <v>15</v>
      </c>
      <c r="B26" s="45">
        <v>405028.59</v>
      </c>
      <c r="C26" s="3">
        <v>438340.92</v>
      </c>
      <c r="D26" s="3">
        <v>232627.56</v>
      </c>
      <c r="E26" s="6">
        <f t="shared" si="7"/>
        <v>1075997.07</v>
      </c>
      <c r="F26" s="47">
        <f t="shared" si="8"/>
        <v>0.02088748103596216</v>
      </c>
      <c r="G26" s="45">
        <v>415158.86</v>
      </c>
      <c r="H26" s="2">
        <v>435817.75</v>
      </c>
      <c r="I26" s="3">
        <v>316046.05</v>
      </c>
      <c r="J26" s="6">
        <f t="shared" si="9"/>
        <v>1167022.66</v>
      </c>
      <c r="K26" s="7">
        <f t="shared" si="10"/>
        <v>0.022816804667099403</v>
      </c>
      <c r="L26" s="50">
        <f t="shared" si="11"/>
        <v>-0.008939258624276358</v>
      </c>
      <c r="M26" s="51">
        <f t="shared" si="12"/>
        <v>-0.2639440992855313</v>
      </c>
      <c r="N26" s="52">
        <f t="shared" si="13"/>
        <v>-0.07799813415790902</v>
      </c>
      <c r="O26" s="1"/>
    </row>
    <row r="27" spans="1:15" s="33" customFormat="1" ht="15">
      <c r="A27" s="21" t="s">
        <v>16</v>
      </c>
      <c r="B27" s="45">
        <v>18.99</v>
      </c>
      <c r="C27" s="3">
        <v>4439.44</v>
      </c>
      <c r="D27" s="3">
        <v>33595.64</v>
      </c>
      <c r="E27" s="6">
        <f t="shared" si="7"/>
        <v>38054.07</v>
      </c>
      <c r="F27" s="47">
        <f t="shared" si="8"/>
        <v>0.0007387135965585635</v>
      </c>
      <c r="G27" s="45">
        <v>119.4</v>
      </c>
      <c r="H27" s="2">
        <v>1214.79</v>
      </c>
      <c r="I27" s="3">
        <v>40766.12</v>
      </c>
      <c r="J27" s="6">
        <f t="shared" si="9"/>
        <v>42100.310000000005</v>
      </c>
      <c r="K27" s="7">
        <f t="shared" si="10"/>
        <v>0.0008231155937403408</v>
      </c>
      <c r="L27" s="50">
        <f t="shared" si="11"/>
        <v>2.3416754735082703</v>
      </c>
      <c r="M27" s="51">
        <f t="shared" si="12"/>
        <v>-0.175893119090068</v>
      </c>
      <c r="N27" s="52">
        <f t="shared" si="13"/>
        <v>-0.09610950608202184</v>
      </c>
      <c r="O27" s="1"/>
    </row>
    <row r="28" spans="1:15" s="33" customFormat="1" ht="15">
      <c r="A28" s="21" t="s">
        <v>23</v>
      </c>
      <c r="B28" s="45">
        <v>2871.06</v>
      </c>
      <c r="C28" s="3">
        <v>4769.07</v>
      </c>
      <c r="D28" s="3">
        <v>2467.15</v>
      </c>
      <c r="E28" s="6">
        <f t="shared" si="7"/>
        <v>10107.279999999999</v>
      </c>
      <c r="F28" s="47">
        <f t="shared" si="8"/>
        <v>0.000196204641454237</v>
      </c>
      <c r="G28" s="45">
        <v>1896.43</v>
      </c>
      <c r="H28" s="2">
        <v>6327.18</v>
      </c>
      <c r="I28" s="3">
        <v>5128.09</v>
      </c>
      <c r="J28" s="6">
        <f t="shared" si="9"/>
        <v>13351.7</v>
      </c>
      <c r="K28" s="7">
        <f t="shared" si="10"/>
        <v>0.0002610430296817982</v>
      </c>
      <c r="L28" s="50">
        <f t="shared" si="11"/>
        <v>-0.07095180826911796</v>
      </c>
      <c r="M28" s="51">
        <f t="shared" si="12"/>
        <v>-0.5188949491916093</v>
      </c>
      <c r="N28" s="52">
        <f t="shared" si="13"/>
        <v>-0.2429967719466436</v>
      </c>
      <c r="O28" s="1"/>
    </row>
    <row r="29" spans="1:15" s="33" customFormat="1" ht="15">
      <c r="A29" s="21" t="s">
        <v>13</v>
      </c>
      <c r="B29" s="45">
        <v>1362885.99</v>
      </c>
      <c r="C29" s="3">
        <v>203659.23</v>
      </c>
      <c r="D29" s="3">
        <v>987108.56</v>
      </c>
      <c r="E29" s="6">
        <f t="shared" si="7"/>
        <v>2553653.7800000003</v>
      </c>
      <c r="F29" s="47">
        <f t="shared" si="8"/>
        <v>0.04957206333485935</v>
      </c>
      <c r="G29" s="45">
        <v>1375363.02</v>
      </c>
      <c r="H29" s="2">
        <v>202603.23</v>
      </c>
      <c r="I29" s="3">
        <v>939284.64</v>
      </c>
      <c r="J29" s="6">
        <f t="shared" si="9"/>
        <v>2517250.89</v>
      </c>
      <c r="K29" s="7">
        <f t="shared" si="10"/>
        <v>0.04921551553695807</v>
      </c>
      <c r="L29" s="50">
        <f t="shared" si="11"/>
        <v>-0.007237816398164454</v>
      </c>
      <c r="M29" s="51">
        <f t="shared" si="12"/>
        <v>0.05091525823311671</v>
      </c>
      <c r="N29" s="52">
        <f t="shared" si="13"/>
        <v>0.014461367416578774</v>
      </c>
      <c r="O29" s="1"/>
    </row>
    <row r="30" spans="1:15" s="33" customFormat="1" ht="15">
      <c r="A30" s="21" t="s">
        <v>24</v>
      </c>
      <c r="B30" s="45">
        <v>370295.23</v>
      </c>
      <c r="C30" s="3">
        <v>42774.13</v>
      </c>
      <c r="D30" s="3">
        <v>6397.32</v>
      </c>
      <c r="E30" s="6">
        <f t="shared" si="7"/>
        <v>419466.68</v>
      </c>
      <c r="F30" s="47">
        <f t="shared" si="8"/>
        <v>0.00814277526212781</v>
      </c>
      <c r="G30" s="45">
        <v>479254.16</v>
      </c>
      <c r="H30" s="2">
        <v>56616.87</v>
      </c>
      <c r="I30" s="3">
        <v>14903.48</v>
      </c>
      <c r="J30" s="6">
        <f t="shared" si="9"/>
        <v>550774.51</v>
      </c>
      <c r="K30" s="7">
        <f t="shared" si="10"/>
        <v>0.010768355097995602</v>
      </c>
      <c r="L30" s="50">
        <f t="shared" si="11"/>
        <v>-0.22916273342860138</v>
      </c>
      <c r="M30" s="51">
        <f t="shared" si="12"/>
        <v>-0.5707499188109086</v>
      </c>
      <c r="N30" s="52">
        <f t="shared" si="13"/>
        <v>-0.23840578606297524</v>
      </c>
      <c r="O30" s="1"/>
    </row>
    <row r="31" spans="1:15" s="33" customFormat="1" ht="15">
      <c r="A31" s="21" t="s">
        <v>25</v>
      </c>
      <c r="B31" s="45">
        <v>730358.42</v>
      </c>
      <c r="C31" s="3">
        <v>281008.99</v>
      </c>
      <c r="D31" s="3">
        <v>141991.8</v>
      </c>
      <c r="E31" s="6">
        <f t="shared" si="7"/>
        <v>1153359.21</v>
      </c>
      <c r="F31" s="47">
        <f t="shared" si="8"/>
        <v>0.022389251140365368</v>
      </c>
      <c r="G31" s="45">
        <v>809346.43</v>
      </c>
      <c r="H31" s="2">
        <v>331351.6</v>
      </c>
      <c r="I31" s="3">
        <v>197353.47</v>
      </c>
      <c r="J31" s="6">
        <f t="shared" si="9"/>
        <v>1338051.5</v>
      </c>
      <c r="K31" s="7">
        <f t="shared" si="10"/>
        <v>0.026160640025635288</v>
      </c>
      <c r="L31" s="50">
        <f t="shared" si="11"/>
        <v>-0.11337848983573684</v>
      </c>
      <c r="M31" s="51">
        <f t="shared" si="12"/>
        <v>-0.2805203779796728</v>
      </c>
      <c r="N31" s="52">
        <f t="shared" si="13"/>
        <v>-0.13803077833700728</v>
      </c>
      <c r="O31" s="1"/>
    </row>
    <row r="32" spans="1:15" s="33" customFormat="1" ht="15">
      <c r="A32" s="21" t="s">
        <v>26</v>
      </c>
      <c r="B32" s="45">
        <v>32754.3</v>
      </c>
      <c r="C32" s="3">
        <v>57186.44</v>
      </c>
      <c r="D32" s="3">
        <v>23335.42</v>
      </c>
      <c r="E32" s="6">
        <f t="shared" si="7"/>
        <v>113276.16</v>
      </c>
      <c r="F32" s="47">
        <f t="shared" si="8"/>
        <v>0.0021989406010432867</v>
      </c>
      <c r="G32" s="45">
        <v>47191.46</v>
      </c>
      <c r="H32" s="2">
        <v>54470.73</v>
      </c>
      <c r="I32" s="3">
        <v>38025.43</v>
      </c>
      <c r="J32" s="6">
        <f t="shared" si="9"/>
        <v>139687.62</v>
      </c>
      <c r="K32" s="7">
        <f t="shared" si="10"/>
        <v>0.0027310739107259565</v>
      </c>
      <c r="L32" s="50">
        <f t="shared" si="11"/>
        <v>-0.11529802771315467</v>
      </c>
      <c r="M32" s="51">
        <f t="shared" si="12"/>
        <v>-0.38632068066028447</v>
      </c>
      <c r="N32" s="52">
        <f t="shared" si="13"/>
        <v>-0.18907516643207178</v>
      </c>
      <c r="O32" s="1"/>
    </row>
    <row r="33" spans="1:15" s="33" customFormat="1" ht="15">
      <c r="A33" s="21" t="s">
        <v>27</v>
      </c>
      <c r="B33" s="45">
        <v>5291125.81</v>
      </c>
      <c r="C33" s="3">
        <v>625755.13</v>
      </c>
      <c r="D33" s="3">
        <v>128932.68</v>
      </c>
      <c r="E33" s="6">
        <f t="shared" si="7"/>
        <v>6045813.619999999</v>
      </c>
      <c r="F33" s="47">
        <f t="shared" si="8"/>
        <v>0.11736260335236015</v>
      </c>
      <c r="G33" s="45">
        <v>5585364.9</v>
      </c>
      <c r="H33" s="2">
        <v>651463.38</v>
      </c>
      <c r="I33" s="3">
        <v>178540.39</v>
      </c>
      <c r="J33" s="6">
        <f t="shared" si="9"/>
        <v>6415368.67</v>
      </c>
      <c r="K33" s="7">
        <f t="shared" si="10"/>
        <v>0.12542876743354692</v>
      </c>
      <c r="L33" s="50">
        <f t="shared" si="11"/>
        <v>-0.051299687218581025</v>
      </c>
      <c r="M33" s="51">
        <f t="shared" si="12"/>
        <v>-0.2778514710312888</v>
      </c>
      <c r="N33" s="52">
        <f t="shared" si="13"/>
        <v>-0.057604647372510365</v>
      </c>
      <c r="O33" s="1"/>
    </row>
    <row r="34" spans="1:15" s="33" customFormat="1" ht="15">
      <c r="A34" s="21" t="s">
        <v>14</v>
      </c>
      <c r="B34" s="45">
        <v>255345.1</v>
      </c>
      <c r="C34" s="3">
        <v>194449.51</v>
      </c>
      <c r="D34" s="3">
        <v>116002.07</v>
      </c>
      <c r="E34" s="6">
        <f t="shared" si="7"/>
        <v>565796.6799999999</v>
      </c>
      <c r="F34" s="47">
        <f t="shared" si="8"/>
        <v>0.010983363945136345</v>
      </c>
      <c r="G34" s="45">
        <v>297670.37</v>
      </c>
      <c r="H34" s="2">
        <v>166683.15</v>
      </c>
      <c r="I34" s="3">
        <v>158253.05</v>
      </c>
      <c r="J34" s="6">
        <f t="shared" si="9"/>
        <v>622606.5700000001</v>
      </c>
      <c r="K34" s="7">
        <f t="shared" si="10"/>
        <v>0.012172764916272281</v>
      </c>
      <c r="L34" s="50">
        <f t="shared" si="11"/>
        <v>-0.03135307340838078</v>
      </c>
      <c r="M34" s="51">
        <f t="shared" si="12"/>
        <v>-0.26698366950905517</v>
      </c>
      <c r="N34" s="52">
        <f t="shared" si="13"/>
        <v>-0.0912452465768232</v>
      </c>
      <c r="O34" s="1"/>
    </row>
    <row r="35" spans="1:15" s="33" customFormat="1" ht="15">
      <c r="A35" s="21" t="s">
        <v>28</v>
      </c>
      <c r="B35" s="45">
        <v>4979780.01</v>
      </c>
      <c r="C35" s="3">
        <v>3300832.76</v>
      </c>
      <c r="D35" s="14">
        <v>3936312.61</v>
      </c>
      <c r="E35" s="6">
        <f t="shared" si="7"/>
        <v>12216925.379999999</v>
      </c>
      <c r="F35" s="47">
        <f t="shared" si="8"/>
        <v>0.23715752050562253</v>
      </c>
      <c r="G35" s="45">
        <v>8885608.27</v>
      </c>
      <c r="H35" s="2">
        <v>160960.59</v>
      </c>
      <c r="I35" s="14">
        <v>4075162.51</v>
      </c>
      <c r="J35" s="6">
        <f t="shared" si="9"/>
        <v>13121731.37</v>
      </c>
      <c r="K35" s="7">
        <f t="shared" si="10"/>
        <v>0.25654684508306</v>
      </c>
      <c r="L35" s="50">
        <f t="shared" si="11"/>
        <v>-0.08466813239953608</v>
      </c>
      <c r="M35" s="51">
        <f t="shared" si="12"/>
        <v>-0.03407223629960221</v>
      </c>
      <c r="N35" s="52">
        <f t="shared" si="13"/>
        <v>-0.06895477162934793</v>
      </c>
      <c r="O35" s="1"/>
    </row>
    <row r="36" spans="1:15" s="33" customFormat="1" ht="15.75" thickBot="1">
      <c r="A36" s="22" t="s">
        <v>9</v>
      </c>
      <c r="B36" s="46">
        <v>76156.5</v>
      </c>
      <c r="C36" s="36">
        <v>59636.99</v>
      </c>
      <c r="D36" s="36">
        <v>34336.82</v>
      </c>
      <c r="E36" s="6">
        <f t="shared" si="7"/>
        <v>170130.31</v>
      </c>
      <c r="F36" s="47">
        <f t="shared" si="8"/>
        <v>0.0033026052977703398</v>
      </c>
      <c r="G36" s="46">
        <v>118493.37</v>
      </c>
      <c r="H36" s="2">
        <v>67979.24</v>
      </c>
      <c r="I36" s="36">
        <v>32015.69</v>
      </c>
      <c r="J36" s="6">
        <f t="shared" si="9"/>
        <v>218488.3</v>
      </c>
      <c r="K36" s="7">
        <f t="shared" si="10"/>
        <v>0.004271729276573442</v>
      </c>
      <c r="L36" s="56">
        <f t="shared" si="11"/>
        <v>-0.27177782302719955</v>
      </c>
      <c r="M36" s="57">
        <f t="shared" si="12"/>
        <v>0.07249976495899357</v>
      </c>
      <c r="N36" s="52">
        <f t="shared" si="13"/>
        <v>-0.2213298835681361</v>
      </c>
      <c r="O36" s="1"/>
    </row>
    <row r="37" spans="1:15" s="33" customFormat="1" ht="16.5" thickBot="1" thickTop="1">
      <c r="A37" s="15" t="s">
        <v>8</v>
      </c>
      <c r="B37" s="16">
        <f>SUM(B23:B36)</f>
        <v>28616991.57</v>
      </c>
      <c r="C37" s="16">
        <f>SUM(C23:C36)</f>
        <v>5371396.029999999</v>
      </c>
      <c r="D37" s="17">
        <f>SUM(D23:D36)</f>
        <v>17525582.330000002</v>
      </c>
      <c r="E37" s="17">
        <f>SUM(E23:E36)</f>
        <v>51513969.93000001</v>
      </c>
      <c r="F37" s="48">
        <f>IF(E$37=0,"0.00%",E37/E$37)</f>
        <v>1</v>
      </c>
      <c r="G37" s="16">
        <f>SUM(G23:G36)</f>
        <v>31184560.030000005</v>
      </c>
      <c r="H37" s="16">
        <f>SUM(H23:H36)</f>
        <v>2290756.7399999998</v>
      </c>
      <c r="I37" s="17">
        <f>SUM(I23:I36)</f>
        <v>17672189.51</v>
      </c>
      <c r="J37" s="17">
        <f>SUM(J23:J36)</f>
        <v>51147506.279999994</v>
      </c>
      <c r="K37" s="18">
        <f>IF(J$37=0,"0.00%",J37/J$37)</f>
        <v>1</v>
      </c>
      <c r="L37" s="55">
        <f t="shared" si="11"/>
        <v>0.015326840176753898</v>
      </c>
      <c r="M37" s="54">
        <f t="shared" si="12"/>
        <v>-0.00829592620184616</v>
      </c>
      <c r="N37" s="48">
        <f>IF(J37=0,"0.00%",E37/J37-1)</f>
        <v>0.0071648390440357534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&amp;C&amp;"Arial,Bold"&amp;14Ontario Land Border Sales Jan - Aug 08 - 09</oddHeader>
    <oddFooter>&amp;LStatistics and Reference Materials/Ontario Land Border (Aug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2009-07-23T17:56:45Z</cp:lastPrinted>
  <dcterms:created xsi:type="dcterms:W3CDTF">2006-01-31T19:56:50Z</dcterms:created>
  <dcterms:modified xsi:type="dcterms:W3CDTF">2009-09-25T17:15:51Z</dcterms:modified>
  <cp:category/>
  <cp:version/>
  <cp:contentType/>
  <cp:contentStatus/>
</cp:coreProperties>
</file>