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<sst xmlns="http://schemas.openxmlformats.org/spreadsheetml/2006/main" count="90" uniqueCount="33">
  <si>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</si>
  <si>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</si>
  <si>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</si>
  <si>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</si>
  <si>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</si>
  <si>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</si>
  <si>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</si>
  <si>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</si>
  <si>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</si>
  <si>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</si>
  <si>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</si>
  <si>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</si>
  <si>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</si>
  <si>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</si>
  <si>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</si>
  <si>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</si>
  <si>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</si>
  <si>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</si>
  <si>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</si>
  <si>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</si>
  <si>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</si>
  <si>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</si>
  <si>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</si>
  <si>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</si>
  <si>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</si>
  <si>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</si>
  <si>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</si>
  <si>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</si>
  <si>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</si>
  <si>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Apr 08</t>
  </si>
  <si>
    <t>Jan - Apr 08</t>
  </si>
  <si>
    <t>Jan - Apr 09</t>
  </si>
  <si>
    <t>Apr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</si>
</sst>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  <xf numFmtId="10" fontId="1" fillId="2" borderId="33" xfId="19" applyNumberFormat="1" applyFont="1" applyFill="1" applyBorder="1" applyAlignment="1">
      <alignment horizontal="right"/>
    </xf>
    <xf numFmtId="10" fontId="2" fillId="0" borderId="19" xfId="19" applyNumberFormat="1" applyFont="1" applyBorder="1" applyAlignment="1">
      <alignment horizontal="right"/>
    </xf>
    <xf numFmtId="10" fontId="2" fillId="0" borderId="20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N23" sqref="N23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32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44">
        <v>33265.9</v>
      </c>
      <c r="C4" s="5">
        <v>18530.04</v>
      </c>
      <c r="D4" s="6">
        <v>8013.45</v>
      </c>
      <c r="E4" s="6">
        <f>SUM(B4:D4)</f>
        <v>59809.39</v>
      </c>
      <c r="F4" s="47">
        <f>IF(E$18=0,"0.00%",E4/E$18)</f>
        <v>0.01074322961132422</v>
      </c>
      <c r="G4" s="44">
        <v>33542.44</v>
      </c>
      <c r="H4" s="5">
        <v>12560.14</v>
      </c>
      <c r="I4" s="6">
        <v>10992.53</v>
      </c>
      <c r="J4" s="6">
        <f>SUM(G4:I4)</f>
        <v>57095.11</v>
      </c>
      <c r="K4" s="7">
        <f>IF(J$18=0,"0.00%",J4/J$18)</f>
        <v>0.011768026673010155</v>
      </c>
      <c r="L4" s="50">
        <f>IF((G4+H4)=0,"0.00%",(B4+C4)/(G4+H4)-1)</f>
        <v>0.1234933055807288</v>
      </c>
      <c r="M4" s="51">
        <f>IF(I4=0,"0.00%",D4/I4-1)</f>
        <v>-0.27100949462953483</v>
      </c>
      <c r="N4" s="52">
        <f>IF(J4=0,"0.00%",E4/J4-1)</f>
        <v>0.04753962292042169</v>
      </c>
      <c r="O4" s="1"/>
    </row>
    <row r="5" spans="1:15" s="33" customFormat="1" ht="15">
      <c r="A5" s="21" t="s">
        <v>21</v>
      </c>
      <c r="B5" s="45">
        <v>1613303.27</v>
      </c>
      <c r="C5" s="2">
        <v>0</v>
      </c>
      <c r="D5" s="3">
        <v>793236.45</v>
      </c>
      <c r="E5" s="6">
        <f aca="true" t="shared" si="0" ref="E5:E17">SUM(B5:D5)</f>
        <v>2406539.7199999997</v>
      </c>
      <c r="F5" s="47">
        <f aca="true" t="shared" si="1" ref="F5:F17">IF(E$18=0,"0.00%",E5/E$18)</f>
        <v>0.4322734069137287</v>
      </c>
      <c r="G5" s="45">
        <v>1158175.03</v>
      </c>
      <c r="H5" s="2">
        <v>0</v>
      </c>
      <c r="I5" s="3">
        <v>676680.64</v>
      </c>
      <c r="J5" s="6">
        <f aca="true" t="shared" si="2" ref="J5:J17">SUM(G5:I5)</f>
        <v>1834855.67</v>
      </c>
      <c r="K5" s="7">
        <f aca="true" t="shared" si="3" ref="K5:K17">IF(J$18=0,"0.00%",J5/J$18)</f>
        <v>0.3781870367827283</v>
      </c>
      <c r="L5" s="50">
        <f aca="true" t="shared" si="4" ref="L5:L17">IF((G5+H5)=0,"0.00%",(B5+C5)/(G5+H5)-1)</f>
        <v>0.3929701713565694</v>
      </c>
      <c r="M5" s="51">
        <f aca="true" t="shared" si="5" ref="M5:M17">IF(I5=0,"0.00%",D5/I5-1)</f>
        <v>0.17224640858647877</v>
      </c>
      <c r="N5" s="52">
        <f aca="true" t="shared" si="6" ref="N5:N17">IF(J5=0,"0.00%",E5/J5-1)</f>
        <v>0.3115689475456125</v>
      </c>
      <c r="O5" s="1"/>
    </row>
    <row r="6" spans="1:15" s="33" customFormat="1" ht="15">
      <c r="A6" s="21" t="s">
        <v>22</v>
      </c>
      <c r="B6" s="45">
        <v>5567.69</v>
      </c>
      <c r="C6" s="2">
        <v>0</v>
      </c>
      <c r="D6" s="3">
        <v>407813.49</v>
      </c>
      <c r="E6" s="6">
        <f t="shared" si="0"/>
        <v>413381.18</v>
      </c>
      <c r="F6" s="47">
        <f t="shared" si="1"/>
        <v>0.07425337281888592</v>
      </c>
      <c r="G6" s="45">
        <v>189.45</v>
      </c>
      <c r="H6" s="2">
        <v>0</v>
      </c>
      <c r="I6" s="3">
        <v>334669.45</v>
      </c>
      <c r="J6" s="6">
        <f t="shared" si="2"/>
        <v>334858.9</v>
      </c>
      <c r="K6" s="7">
        <f t="shared" si="3"/>
        <v>0.06901866844454527</v>
      </c>
      <c r="L6" s="50">
        <f t="shared" si="4"/>
        <v>28.388704143573502</v>
      </c>
      <c r="M6" s="51">
        <f t="shared" si="5"/>
        <v>0.2185560707737142</v>
      </c>
      <c r="N6" s="52">
        <f t="shared" si="6"/>
        <v>0.234493632989895</v>
      </c>
      <c r="O6" s="1"/>
    </row>
    <row r="7" spans="1:15" s="33" customFormat="1" ht="15">
      <c r="A7" s="21" t="s">
        <v>15</v>
      </c>
      <c r="B7" s="45">
        <v>36032.11</v>
      </c>
      <c r="C7" s="2">
        <v>29626.24</v>
      </c>
      <c r="D7" s="3">
        <v>14885.33</v>
      </c>
      <c r="E7" s="6">
        <f t="shared" si="0"/>
        <v>80543.68000000001</v>
      </c>
      <c r="F7" s="47">
        <f t="shared" si="1"/>
        <v>0.014467615335669239</v>
      </c>
      <c r="G7" s="45">
        <v>28687.82</v>
      </c>
      <c r="H7" s="2">
        <v>21336.32</v>
      </c>
      <c r="I7" s="3">
        <v>15407.55</v>
      </c>
      <c r="J7" s="6">
        <f t="shared" si="2"/>
        <v>65431.69</v>
      </c>
      <c r="K7" s="7">
        <f t="shared" si="3"/>
        <v>0.013486301597109313</v>
      </c>
      <c r="L7" s="50">
        <f t="shared" si="4"/>
        <v>0.3125333089184543</v>
      </c>
      <c r="M7" s="51">
        <f t="shared" si="5"/>
        <v>-0.03389377285811168</v>
      </c>
      <c r="N7" s="52">
        <f t="shared" si="6"/>
        <v>0.23095827113742606</v>
      </c>
      <c r="O7" s="1"/>
    </row>
    <row r="8" spans="1:15" s="33" customFormat="1" ht="15">
      <c r="A8" s="21" t="s">
        <v>16</v>
      </c>
      <c r="B8" s="45">
        <v>0</v>
      </c>
      <c r="C8" s="2">
        <v>359.27</v>
      </c>
      <c r="D8" s="3">
        <v>2501.85</v>
      </c>
      <c r="E8" s="6">
        <f t="shared" si="0"/>
        <v>2861.12</v>
      </c>
      <c r="F8" s="47">
        <f t="shared" si="1"/>
        <v>0.0005139271459807892</v>
      </c>
      <c r="G8" s="45">
        <v>0</v>
      </c>
      <c r="H8" s="2">
        <v>264.09</v>
      </c>
      <c r="I8" s="3">
        <v>2685.51</v>
      </c>
      <c r="J8" s="6">
        <f t="shared" si="2"/>
        <v>2949.6000000000004</v>
      </c>
      <c r="K8" s="7">
        <f t="shared" si="3"/>
        <v>0.0006079499886191787</v>
      </c>
      <c r="L8" s="50">
        <f t="shared" si="4"/>
        <v>0.36040743685864673</v>
      </c>
      <c r="M8" s="51">
        <f t="shared" si="5"/>
        <v>-0.06838924450104455</v>
      </c>
      <c r="N8" s="52">
        <f t="shared" si="6"/>
        <v>-0.02999728776783306</v>
      </c>
      <c r="O8" s="1"/>
    </row>
    <row r="9" spans="1:15" s="33" customFormat="1" ht="15">
      <c r="A9" s="21" t="s">
        <v>23</v>
      </c>
      <c r="B9" s="45">
        <v>353.01</v>
      </c>
      <c r="C9" s="2">
        <v>477.15</v>
      </c>
      <c r="D9" s="3">
        <v>150.95</v>
      </c>
      <c r="E9" s="6">
        <f t="shared" si="0"/>
        <v>981.1099999999999</v>
      </c>
      <c r="F9" s="47">
        <f t="shared" si="1"/>
        <v>0.0001762313577176812</v>
      </c>
      <c r="G9" s="45">
        <v>118.6</v>
      </c>
      <c r="H9" s="2">
        <v>681.96</v>
      </c>
      <c r="I9" s="3">
        <v>403.7</v>
      </c>
      <c r="J9" s="6">
        <f t="shared" si="2"/>
        <v>1204.26</v>
      </c>
      <c r="K9" s="7">
        <f t="shared" si="3"/>
        <v>0.0002482132673225292</v>
      </c>
      <c r="L9" s="50">
        <f t="shared" si="4"/>
        <v>0.03697411811731777</v>
      </c>
      <c r="M9" s="51">
        <f t="shared" si="5"/>
        <v>-0.6260837255387665</v>
      </c>
      <c r="N9" s="52">
        <f t="shared" si="6"/>
        <v>-0.18530051649975932</v>
      </c>
      <c r="O9" s="1"/>
    </row>
    <row r="10" spans="1:15" s="33" customFormat="1" ht="15">
      <c r="A10" s="21" t="s">
        <v>13</v>
      </c>
      <c r="B10" s="45">
        <v>144735.99</v>
      </c>
      <c r="C10" s="2">
        <v>17307.63</v>
      </c>
      <c r="D10" s="3">
        <v>92677.16</v>
      </c>
      <c r="E10" s="6">
        <f t="shared" si="0"/>
        <v>254720.78</v>
      </c>
      <c r="F10" s="47">
        <f t="shared" si="1"/>
        <v>0.04575408353630763</v>
      </c>
      <c r="G10" s="45">
        <v>115756.52</v>
      </c>
      <c r="H10" s="2">
        <v>20284.8</v>
      </c>
      <c r="I10" s="3">
        <v>68978.44</v>
      </c>
      <c r="J10" s="6">
        <f t="shared" si="2"/>
        <v>205019.76</v>
      </c>
      <c r="K10" s="7">
        <f t="shared" si="3"/>
        <v>0.042257174111305515</v>
      </c>
      <c r="L10" s="50">
        <f t="shared" si="4"/>
        <v>0.1911353109481735</v>
      </c>
      <c r="M10" s="51">
        <f t="shared" si="5"/>
        <v>0.3435670624038467</v>
      </c>
      <c r="N10" s="52">
        <f t="shared" si="6"/>
        <v>0.24242063301605654</v>
      </c>
      <c r="O10" s="1"/>
    </row>
    <row r="11" spans="1:15" s="33" customFormat="1" ht="15">
      <c r="A11" s="21" t="s">
        <v>24</v>
      </c>
      <c r="B11" s="45">
        <v>44115.61</v>
      </c>
      <c r="C11" s="2">
        <v>3406.47</v>
      </c>
      <c r="D11" s="3">
        <v>421.25</v>
      </c>
      <c r="E11" s="6">
        <f t="shared" si="0"/>
        <v>47943.33</v>
      </c>
      <c r="F11" s="47">
        <f t="shared" si="1"/>
        <v>0.00861179494593556</v>
      </c>
      <c r="G11" s="45">
        <v>53284.21</v>
      </c>
      <c r="H11" s="2">
        <v>4592.35</v>
      </c>
      <c r="I11" s="3">
        <v>1066.49</v>
      </c>
      <c r="J11" s="6">
        <f t="shared" si="2"/>
        <v>58943.049999999996</v>
      </c>
      <c r="K11" s="7">
        <f t="shared" si="3"/>
        <v>0.012148910556238025</v>
      </c>
      <c r="L11" s="50">
        <f t="shared" si="4"/>
        <v>-0.1789062791568814</v>
      </c>
      <c r="M11" s="51">
        <f t="shared" si="5"/>
        <v>-0.6050127052293036</v>
      </c>
      <c r="N11" s="52">
        <f t="shared" si="6"/>
        <v>-0.1866160641500566</v>
      </c>
      <c r="O11" s="1"/>
    </row>
    <row r="12" spans="1:15" s="33" customFormat="1" ht="15">
      <c r="A12" s="21" t="s">
        <v>25</v>
      </c>
      <c r="B12" s="45">
        <v>86136.84</v>
      </c>
      <c r="C12" s="2">
        <v>30359.56</v>
      </c>
      <c r="D12" s="3">
        <v>19477.6</v>
      </c>
      <c r="E12" s="6">
        <f t="shared" si="0"/>
        <v>135974</v>
      </c>
      <c r="F12" s="47">
        <f t="shared" si="1"/>
        <v>0.02442425684612733</v>
      </c>
      <c r="G12" s="45">
        <v>76100.52</v>
      </c>
      <c r="H12" s="2">
        <v>31914.16</v>
      </c>
      <c r="I12" s="3">
        <v>14471.9</v>
      </c>
      <c r="J12" s="6">
        <f t="shared" si="2"/>
        <v>122486.58</v>
      </c>
      <c r="K12" s="7">
        <f t="shared" si="3"/>
        <v>0.02524603841775228</v>
      </c>
      <c r="L12" s="50">
        <f t="shared" si="4"/>
        <v>0.0785237710281601</v>
      </c>
      <c r="M12" s="51">
        <f t="shared" si="5"/>
        <v>0.3458910025635886</v>
      </c>
      <c r="N12" s="52">
        <f t="shared" si="6"/>
        <v>0.11011345079599733</v>
      </c>
      <c r="O12" s="1"/>
    </row>
    <row r="13" spans="1:15" s="33" customFormat="1" ht="15">
      <c r="A13" s="21" t="s">
        <v>26</v>
      </c>
      <c r="B13" s="45">
        <v>2944.76</v>
      </c>
      <c r="C13" s="2">
        <v>5162.69</v>
      </c>
      <c r="D13" s="3">
        <v>2131.4</v>
      </c>
      <c r="E13" s="6">
        <f t="shared" si="0"/>
        <v>10238.85</v>
      </c>
      <c r="F13" s="47">
        <f t="shared" si="1"/>
        <v>0.001839147941584206</v>
      </c>
      <c r="G13" s="45">
        <v>4022.87</v>
      </c>
      <c r="H13" s="2">
        <v>4945.27</v>
      </c>
      <c r="I13" s="3">
        <v>4011.65</v>
      </c>
      <c r="J13" s="6">
        <f t="shared" si="2"/>
        <v>12979.789999999999</v>
      </c>
      <c r="K13" s="7">
        <f t="shared" si="3"/>
        <v>0.0026752994245929375</v>
      </c>
      <c r="L13" s="50">
        <f t="shared" si="4"/>
        <v>-0.09597196297113997</v>
      </c>
      <c r="M13" s="51">
        <f t="shared" si="5"/>
        <v>-0.46869741876783866</v>
      </c>
      <c r="N13" s="52">
        <f t="shared" si="6"/>
        <v>-0.21116982632230563</v>
      </c>
      <c r="O13" s="1"/>
    </row>
    <row r="14" spans="1:15" s="33" customFormat="1" ht="15">
      <c r="A14" s="21" t="s">
        <v>27</v>
      </c>
      <c r="B14" s="45">
        <v>587040.06</v>
      </c>
      <c r="C14" s="2">
        <v>73792.81</v>
      </c>
      <c r="D14" s="3">
        <v>14121.65</v>
      </c>
      <c r="E14" s="6">
        <f t="shared" si="0"/>
        <v>674954.5200000001</v>
      </c>
      <c r="F14" s="47">
        <f t="shared" si="1"/>
        <v>0.12123834377112234</v>
      </c>
      <c r="G14" s="45">
        <v>546734.72</v>
      </c>
      <c r="H14" s="2">
        <v>62256.15</v>
      </c>
      <c r="I14" s="3">
        <v>17761.74</v>
      </c>
      <c r="J14" s="6">
        <f t="shared" si="2"/>
        <v>626752.61</v>
      </c>
      <c r="K14" s="7">
        <f t="shared" si="3"/>
        <v>0.12918166602811923</v>
      </c>
      <c r="L14" s="50">
        <f t="shared" si="4"/>
        <v>0.0851277129983905</v>
      </c>
      <c r="M14" s="51">
        <f t="shared" si="5"/>
        <v>-0.20493994394693327</v>
      </c>
      <c r="N14" s="52">
        <f t="shared" si="6"/>
        <v>0.0769073941311551</v>
      </c>
      <c r="O14" s="1"/>
    </row>
    <row r="15" spans="1:15" s="33" customFormat="1" ht="15">
      <c r="A15" s="21" t="s">
        <v>14</v>
      </c>
      <c r="B15" s="45">
        <v>22409.58</v>
      </c>
      <c r="C15" s="2">
        <v>17964.37</v>
      </c>
      <c r="D15" s="3">
        <v>8991.64</v>
      </c>
      <c r="E15" s="6">
        <f t="shared" si="0"/>
        <v>49365.59</v>
      </c>
      <c r="F15" s="47">
        <f t="shared" si="1"/>
        <v>0.008867267635876084</v>
      </c>
      <c r="G15" s="45">
        <v>20624.04</v>
      </c>
      <c r="H15" s="2">
        <v>12935.26</v>
      </c>
      <c r="I15" s="3">
        <v>10643.39</v>
      </c>
      <c r="J15" s="6">
        <f t="shared" si="2"/>
        <v>44202.69</v>
      </c>
      <c r="K15" s="7">
        <f t="shared" si="3"/>
        <v>0.009110735314089057</v>
      </c>
      <c r="L15" s="50">
        <f t="shared" si="4"/>
        <v>0.20306293635445294</v>
      </c>
      <c r="M15" s="51">
        <f t="shared" si="5"/>
        <v>-0.15519021665089794</v>
      </c>
      <c r="N15" s="52">
        <f t="shared" si="6"/>
        <v>0.11680058385586922</v>
      </c>
      <c r="O15" s="1"/>
    </row>
    <row r="16" spans="1:15" s="33" customFormat="1" ht="15">
      <c r="A16" s="21" t="s">
        <v>28</v>
      </c>
      <c r="B16" s="45">
        <v>559239.08</v>
      </c>
      <c r="C16" s="2">
        <v>390176.05</v>
      </c>
      <c r="D16" s="14">
        <v>463262.86</v>
      </c>
      <c r="E16" s="6">
        <f t="shared" si="0"/>
        <v>1412677.9899999998</v>
      </c>
      <c r="F16" s="47">
        <f t="shared" si="1"/>
        <v>0.25375152653176997</v>
      </c>
      <c r="G16" s="45">
        <v>993523.58</v>
      </c>
      <c r="H16" s="2">
        <v>14232.59</v>
      </c>
      <c r="I16" s="14">
        <v>460704.84</v>
      </c>
      <c r="J16" s="6">
        <f t="shared" si="2"/>
        <v>1468461.01</v>
      </c>
      <c r="K16" s="7">
        <f t="shared" si="3"/>
        <v>0.302668448032685</v>
      </c>
      <c r="L16" s="50">
        <f t="shared" si="4"/>
        <v>-0.05789201965392088</v>
      </c>
      <c r="M16" s="51">
        <f t="shared" si="5"/>
        <v>0.005552405310089492</v>
      </c>
      <c r="N16" s="52">
        <f t="shared" si="6"/>
        <v>-0.03798740287969937</v>
      </c>
      <c r="O16" s="1"/>
    </row>
    <row r="17" spans="1:15" s="33" customFormat="1" ht="15.75" thickBot="1">
      <c r="A17" s="22" t="s">
        <v>9</v>
      </c>
      <c r="B17" s="46">
        <v>5775.49</v>
      </c>
      <c r="C17" s="2">
        <v>7946.98</v>
      </c>
      <c r="D17" s="36">
        <v>3456.68</v>
      </c>
      <c r="E17" s="6">
        <f t="shared" si="0"/>
        <v>17179.149999999998</v>
      </c>
      <c r="F17" s="47">
        <f t="shared" si="1"/>
        <v>0.003085795607970261</v>
      </c>
      <c r="G17" s="46">
        <v>8154.05</v>
      </c>
      <c r="H17" s="2">
        <v>4247.46</v>
      </c>
      <c r="I17" s="36">
        <v>4072.64</v>
      </c>
      <c r="J17" s="6">
        <f t="shared" si="2"/>
        <v>16474.15</v>
      </c>
      <c r="K17" s="7">
        <f t="shared" si="3"/>
        <v>0.003395531361883185</v>
      </c>
      <c r="L17" s="50">
        <f t="shared" si="4"/>
        <v>0.10651606135059355</v>
      </c>
      <c r="M17" s="51">
        <f t="shared" si="5"/>
        <v>-0.1512434195018465</v>
      </c>
      <c r="N17" s="52">
        <f t="shared" si="6"/>
        <v>0.04279431715748583</v>
      </c>
      <c r="O17" s="1"/>
    </row>
    <row r="18" spans="1:15" s="33" customFormat="1" ht="16.5" thickBot="1" thickTop="1">
      <c r="A18" s="15" t="s">
        <v>8</v>
      </c>
      <c r="B18" s="16">
        <f>SUM(B4:B17)</f>
        <v>3140919.3900000006</v>
      </c>
      <c r="C18" s="16">
        <f>SUM(C4:C17)</f>
        <v>595109.26</v>
      </c>
      <c r="D18" s="17">
        <f>SUM(D4:D17)</f>
        <v>1831141.7599999995</v>
      </c>
      <c r="E18" s="17">
        <f>SUM(E4:E17)</f>
        <v>5567170.41</v>
      </c>
      <c r="F18" s="48">
        <f>IF(E$18=0,"0.00%",E18/E$18)</f>
        <v>1</v>
      </c>
      <c r="G18" s="16">
        <f>SUM(G4:G17)</f>
        <v>3038913.85</v>
      </c>
      <c r="H18" s="16">
        <f>SUM(H4:H17)</f>
        <v>190250.55</v>
      </c>
      <c r="I18" s="17">
        <f>SUM(I4:I17)</f>
        <v>1622550.4699999997</v>
      </c>
      <c r="J18" s="17">
        <f>SUM(J4:J17)</f>
        <v>4851714.87</v>
      </c>
      <c r="K18" s="18">
        <f>IF(J$18=0,"0.00%",J18/J$18)</f>
        <v>1</v>
      </c>
      <c r="L18" s="53">
        <f>IF(H18=0,"0.00%",(B18+C18)/(G18+H18)-1)</f>
        <v>0.15696452308219433</v>
      </c>
      <c r="M18" s="54">
        <f>IF(I18=0,"0.00%",D18/I18-1)</f>
        <v>0.1285576589799391</v>
      </c>
      <c r="N18" s="48">
        <f>IF(J18=0,"0.00%",E18/J18-1)</f>
        <v>0.14746446548702474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31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97336.54</v>
      </c>
      <c r="C23" s="5">
        <v>53063.32</v>
      </c>
      <c r="D23" s="6">
        <v>28882.48</v>
      </c>
      <c r="E23" s="6">
        <f>SUM(B23:D23)</f>
        <v>179282.34</v>
      </c>
      <c r="F23" s="47">
        <f>IF(E$37=0,"0.00%",E23/E$37)</f>
        <v>0.009249798239603523</v>
      </c>
      <c r="G23" s="44">
        <v>101602.04</v>
      </c>
      <c r="H23" s="5">
        <v>51564.9</v>
      </c>
      <c r="I23" s="6">
        <v>31619.53</v>
      </c>
      <c r="J23" s="6">
        <f>SUM(G23:I23)</f>
        <v>184786.47</v>
      </c>
      <c r="K23" s="7">
        <f>IF(J$37=0,"0.00%",J23/J$37)</f>
        <v>0.009891359600388075</v>
      </c>
      <c r="L23" s="50">
        <f>IF((G23+H23)=0,"0.00",(B23+C23)/(G23+H23)-1)</f>
        <v>-0.01806577842450874</v>
      </c>
      <c r="M23" s="51">
        <f>IF(I23=0,"0.00%",D23/I23-1)</f>
        <v>-0.08656200772117739</v>
      </c>
      <c r="N23" s="52">
        <f>IF(J23=0,"0.00%",E23/J23-1)</f>
        <v>-0.029786434039245413</v>
      </c>
      <c r="O23" s="1"/>
    </row>
    <row r="24" spans="1:15" s="33" customFormat="1" ht="15">
      <c r="A24" s="21" t="s">
        <v>21</v>
      </c>
      <c r="B24" s="45">
        <v>5437985.53</v>
      </c>
      <c r="C24" s="2">
        <v>0</v>
      </c>
      <c r="D24" s="3">
        <v>2852537.07</v>
      </c>
      <c r="E24" s="6">
        <f aca="true" t="shared" si="7" ref="E24:E36">SUM(B24:D24)</f>
        <v>8290522.6</v>
      </c>
      <c r="F24" s="47">
        <f aca="true" t="shared" si="8" ref="F24:F36">IF(E$37=0,"0.00%",E24/E$37)</f>
        <v>0.4277368387252934</v>
      </c>
      <c r="G24" s="45">
        <v>4489921.55</v>
      </c>
      <c r="H24" s="2">
        <v>0</v>
      </c>
      <c r="I24" s="3">
        <v>2650352.56</v>
      </c>
      <c r="J24" s="6">
        <f aca="true" t="shared" si="9" ref="J24:J36">SUM(G24:I24)</f>
        <v>7140274.109999999</v>
      </c>
      <c r="K24" s="7">
        <f aca="true" t="shared" si="10" ref="K24:K36">IF(J$37=0,"0.00%",J24/J$37)</f>
        <v>0.3822088211726265</v>
      </c>
      <c r="L24" s="50">
        <f aca="true" t="shared" si="11" ref="L24:L37">IF((G24+H24)=0,"0.00",(B24+C24)/(G24+H24)-1)</f>
        <v>0.2111537962172192</v>
      </c>
      <c r="M24" s="51">
        <f aca="true" t="shared" si="12" ref="M24:M37">IF(I24=0,"0.00%",D24/I24-1)</f>
        <v>0.07628589231917116</v>
      </c>
      <c r="N24" s="52">
        <f aca="true" t="shared" si="13" ref="N24:N36">IF(J24=0,"0.00%",E24/J24-1)</f>
        <v>0.16109304380752976</v>
      </c>
      <c r="O24" s="1"/>
    </row>
    <row r="25" spans="1:15" s="33" customFormat="1" ht="15">
      <c r="A25" s="21" t="s">
        <v>22</v>
      </c>
      <c r="B25" s="45">
        <v>30205.47</v>
      </c>
      <c r="C25" s="2">
        <v>0</v>
      </c>
      <c r="D25" s="3">
        <v>1394128.74</v>
      </c>
      <c r="E25" s="6">
        <f t="shared" si="7"/>
        <v>1424334.21</v>
      </c>
      <c r="F25" s="47">
        <f t="shared" si="8"/>
        <v>0.07348634599629318</v>
      </c>
      <c r="G25" s="45">
        <v>189.45</v>
      </c>
      <c r="H25" s="2">
        <v>0</v>
      </c>
      <c r="I25" s="3">
        <v>1359418.29</v>
      </c>
      <c r="J25" s="6">
        <f t="shared" si="9"/>
        <v>1359607.74</v>
      </c>
      <c r="K25" s="7">
        <f t="shared" si="10"/>
        <v>0.07277788829350403</v>
      </c>
      <c r="L25" s="50">
        <f t="shared" si="11"/>
        <v>158.4376880443389</v>
      </c>
      <c r="M25" s="51">
        <f t="shared" si="12"/>
        <v>0.025533311016434856</v>
      </c>
      <c r="N25" s="52">
        <f t="shared" si="13"/>
        <v>0.047606723686347996</v>
      </c>
      <c r="O25" s="1"/>
    </row>
    <row r="26" spans="1:15" s="33" customFormat="1" ht="15">
      <c r="A26" s="21" t="s">
        <v>15</v>
      </c>
      <c r="B26" s="45">
        <v>96825.83</v>
      </c>
      <c r="C26" s="3">
        <v>105891.98</v>
      </c>
      <c r="D26" s="3">
        <v>55134.51</v>
      </c>
      <c r="E26" s="6">
        <f t="shared" si="7"/>
        <v>257852.32</v>
      </c>
      <c r="F26" s="47">
        <f t="shared" si="8"/>
        <v>0.013303496237352124</v>
      </c>
      <c r="G26" s="45">
        <v>91266.33</v>
      </c>
      <c r="H26" s="2">
        <v>95239.45</v>
      </c>
      <c r="I26" s="3">
        <v>73515.16</v>
      </c>
      <c r="J26" s="6">
        <f t="shared" si="9"/>
        <v>260020.94</v>
      </c>
      <c r="K26" s="7">
        <f t="shared" si="10"/>
        <v>0.013918554865899714</v>
      </c>
      <c r="L26" s="50">
        <f t="shared" si="11"/>
        <v>0.0869250808205515</v>
      </c>
      <c r="M26" s="51">
        <f t="shared" si="12"/>
        <v>-0.2500253009039224</v>
      </c>
      <c r="N26" s="52">
        <f t="shared" si="13"/>
        <v>-0.008340174449027016</v>
      </c>
      <c r="O26" s="1"/>
    </row>
    <row r="27" spans="1:15" s="33" customFormat="1" ht="15">
      <c r="A27" s="21" t="s">
        <v>16</v>
      </c>
      <c r="B27" s="45">
        <v>0</v>
      </c>
      <c r="C27" s="3">
        <v>2023.02</v>
      </c>
      <c r="D27" s="3">
        <v>8422.69</v>
      </c>
      <c r="E27" s="6">
        <f t="shared" si="7"/>
        <v>10445.710000000001</v>
      </c>
      <c r="F27" s="47">
        <f t="shared" si="8"/>
        <v>0.0005389304377074112</v>
      </c>
      <c r="G27" s="45">
        <v>19.8</v>
      </c>
      <c r="H27" s="2">
        <v>593.43</v>
      </c>
      <c r="I27" s="3">
        <v>10123.07</v>
      </c>
      <c r="J27" s="6">
        <f t="shared" si="9"/>
        <v>10736.3</v>
      </c>
      <c r="K27" s="7">
        <f t="shared" si="10"/>
        <v>0.0005746990246507035</v>
      </c>
      <c r="L27" s="50">
        <f t="shared" si="11"/>
        <v>2.298957976615626</v>
      </c>
      <c r="M27" s="51">
        <f t="shared" si="12"/>
        <v>-0.1679707835666452</v>
      </c>
      <c r="N27" s="52">
        <f t="shared" si="13"/>
        <v>-0.027066121475741056</v>
      </c>
      <c r="O27" s="1"/>
    </row>
    <row r="28" spans="1:15" s="33" customFormat="1" ht="15">
      <c r="A28" s="21" t="s">
        <v>23</v>
      </c>
      <c r="B28" s="45">
        <v>1463.97</v>
      </c>
      <c r="C28" s="3">
        <v>1889.76</v>
      </c>
      <c r="D28" s="3">
        <v>876.79</v>
      </c>
      <c r="E28" s="6">
        <f t="shared" si="7"/>
        <v>4230.52</v>
      </c>
      <c r="F28" s="47">
        <f t="shared" si="8"/>
        <v>0.00021826721164286175</v>
      </c>
      <c r="G28" s="45">
        <v>751.56</v>
      </c>
      <c r="H28" s="2">
        <v>2699.9</v>
      </c>
      <c r="I28" s="3">
        <v>1921.17</v>
      </c>
      <c r="J28" s="6">
        <f t="shared" si="9"/>
        <v>5372.63</v>
      </c>
      <c r="K28" s="7">
        <f t="shared" si="10"/>
        <v>0.000287589320418497</v>
      </c>
      <c r="L28" s="50">
        <f t="shared" si="11"/>
        <v>-0.02831555341797387</v>
      </c>
      <c r="M28" s="51">
        <f t="shared" si="12"/>
        <v>-0.5436166502704082</v>
      </c>
      <c r="N28" s="52">
        <f t="shared" si="13"/>
        <v>-0.21257931404172625</v>
      </c>
      <c r="O28" s="1"/>
    </row>
    <row r="29" spans="1:15" s="33" customFormat="1" ht="15">
      <c r="A29" s="21" t="s">
        <v>13</v>
      </c>
      <c r="B29" s="45">
        <v>434289.63</v>
      </c>
      <c r="C29" s="3">
        <v>73184.97</v>
      </c>
      <c r="D29" s="3">
        <v>272206.4</v>
      </c>
      <c r="E29" s="6">
        <f t="shared" si="7"/>
        <v>779681</v>
      </c>
      <c r="F29" s="47">
        <f t="shared" si="8"/>
        <v>0.04022644919322402</v>
      </c>
      <c r="G29" s="45">
        <v>392590.65</v>
      </c>
      <c r="H29" s="2">
        <v>78300.2</v>
      </c>
      <c r="I29" s="3">
        <v>241570.52</v>
      </c>
      <c r="J29" s="6">
        <f t="shared" si="9"/>
        <v>712461.37</v>
      </c>
      <c r="K29" s="7">
        <f t="shared" si="10"/>
        <v>0.03813705414717398</v>
      </c>
      <c r="L29" s="50">
        <f t="shared" si="11"/>
        <v>0.07769050938237587</v>
      </c>
      <c r="M29" s="51">
        <f t="shared" si="12"/>
        <v>0.12681961358530014</v>
      </c>
      <c r="N29" s="52">
        <f t="shared" si="13"/>
        <v>0.0943484556924119</v>
      </c>
      <c r="O29" s="1"/>
    </row>
    <row r="30" spans="1:15" s="33" customFormat="1" ht="15">
      <c r="A30" s="21" t="s">
        <v>24</v>
      </c>
      <c r="B30" s="45">
        <v>130132.94</v>
      </c>
      <c r="C30" s="3">
        <v>15185.6</v>
      </c>
      <c r="D30" s="3">
        <v>1780.49</v>
      </c>
      <c r="E30" s="6">
        <f t="shared" si="7"/>
        <v>147099.03</v>
      </c>
      <c r="F30" s="47">
        <f t="shared" si="8"/>
        <v>0.007589349563048908</v>
      </c>
      <c r="G30" s="45">
        <v>171459.05</v>
      </c>
      <c r="H30" s="2">
        <v>18861.94</v>
      </c>
      <c r="I30" s="3">
        <v>4386.56</v>
      </c>
      <c r="J30" s="6">
        <f t="shared" si="9"/>
        <v>194707.55</v>
      </c>
      <c r="K30" s="7">
        <f t="shared" si="10"/>
        <v>0.010422421046089255</v>
      </c>
      <c r="L30" s="50">
        <f t="shared" si="11"/>
        <v>-0.23645552705458284</v>
      </c>
      <c r="M30" s="51">
        <f t="shared" si="12"/>
        <v>-0.5941033520571929</v>
      </c>
      <c r="N30" s="52">
        <f t="shared" si="13"/>
        <v>-0.24451296315936388</v>
      </c>
      <c r="O30" s="1"/>
    </row>
    <row r="31" spans="1:15" s="33" customFormat="1" ht="15">
      <c r="A31" s="21" t="s">
        <v>25</v>
      </c>
      <c r="B31" s="45">
        <v>242617.06</v>
      </c>
      <c r="C31" s="3">
        <v>92168.39</v>
      </c>
      <c r="D31" s="3">
        <v>46824.23</v>
      </c>
      <c r="E31" s="6">
        <f t="shared" si="7"/>
        <v>381609.68</v>
      </c>
      <c r="F31" s="47">
        <f t="shared" si="8"/>
        <v>0.01968856802225843</v>
      </c>
      <c r="G31" s="45">
        <v>236970.41</v>
      </c>
      <c r="H31" s="2">
        <v>116397.08</v>
      </c>
      <c r="I31" s="3">
        <v>46593.59</v>
      </c>
      <c r="J31" s="6">
        <f t="shared" si="9"/>
        <v>399961.07999999996</v>
      </c>
      <c r="K31" s="7">
        <f t="shared" si="10"/>
        <v>0.02140935355515792</v>
      </c>
      <c r="L31" s="50">
        <f t="shared" si="11"/>
        <v>-0.05258559580565825</v>
      </c>
      <c r="M31" s="51">
        <f t="shared" si="12"/>
        <v>0.00495003711883979</v>
      </c>
      <c r="N31" s="52">
        <f t="shared" si="13"/>
        <v>-0.04588296441243722</v>
      </c>
      <c r="O31" s="1"/>
    </row>
    <row r="32" spans="1:15" s="33" customFormat="1" ht="15">
      <c r="A32" s="21" t="s">
        <v>26</v>
      </c>
      <c r="B32" s="45">
        <v>9599.91</v>
      </c>
      <c r="C32" s="3">
        <v>15675.7</v>
      </c>
      <c r="D32" s="3">
        <v>7932.52</v>
      </c>
      <c r="E32" s="6">
        <f t="shared" si="7"/>
        <v>33208.130000000005</v>
      </c>
      <c r="F32" s="47">
        <f t="shared" si="8"/>
        <v>0.0017133226976763299</v>
      </c>
      <c r="G32" s="45">
        <v>16641.44</v>
      </c>
      <c r="H32" s="2">
        <v>17301.76</v>
      </c>
      <c r="I32" s="3">
        <v>14963.43</v>
      </c>
      <c r="J32" s="6">
        <f t="shared" si="9"/>
        <v>48906.63</v>
      </c>
      <c r="K32" s="7">
        <f t="shared" si="10"/>
        <v>0.0026179030541203983</v>
      </c>
      <c r="L32" s="50">
        <f t="shared" si="11"/>
        <v>-0.2553557118951659</v>
      </c>
      <c r="M32" s="51">
        <f t="shared" si="12"/>
        <v>-0.46987288342311884</v>
      </c>
      <c r="N32" s="52">
        <f t="shared" si="13"/>
        <v>-0.3209891992149121</v>
      </c>
      <c r="O32" s="1"/>
    </row>
    <row r="33" spans="1:15" s="33" customFormat="1" ht="15">
      <c r="A33" s="21" t="s">
        <v>27</v>
      </c>
      <c r="B33" s="45">
        <v>1899993.42</v>
      </c>
      <c r="C33" s="3">
        <v>280775.03</v>
      </c>
      <c r="D33" s="3">
        <v>45677.53</v>
      </c>
      <c r="E33" s="6">
        <f t="shared" si="7"/>
        <v>2226445.98</v>
      </c>
      <c r="F33" s="47">
        <f t="shared" si="8"/>
        <v>0.11487007647477347</v>
      </c>
      <c r="G33" s="45">
        <v>1884485</v>
      </c>
      <c r="H33" s="2">
        <v>268701.3</v>
      </c>
      <c r="I33" s="3">
        <v>64039.2</v>
      </c>
      <c r="J33" s="6">
        <f t="shared" si="9"/>
        <v>2217225.5</v>
      </c>
      <c r="K33" s="7">
        <f t="shared" si="10"/>
        <v>0.11868495964910336</v>
      </c>
      <c r="L33" s="50">
        <f t="shared" si="11"/>
        <v>0.012809922671345397</v>
      </c>
      <c r="M33" s="51">
        <f t="shared" si="12"/>
        <v>-0.28672547439693186</v>
      </c>
      <c r="N33" s="52">
        <f t="shared" si="13"/>
        <v>0.004158566641056627</v>
      </c>
      <c r="O33" s="1"/>
    </row>
    <row r="34" spans="1:15" s="33" customFormat="1" ht="15">
      <c r="A34" s="21" t="s">
        <v>14</v>
      </c>
      <c r="B34" s="45">
        <v>60528.95</v>
      </c>
      <c r="C34" s="3">
        <v>48062.02</v>
      </c>
      <c r="D34" s="3">
        <v>25198.45</v>
      </c>
      <c r="E34" s="6">
        <f t="shared" si="7"/>
        <v>133789.42</v>
      </c>
      <c r="F34" s="47">
        <f t="shared" si="8"/>
        <v>0.006902660583265348</v>
      </c>
      <c r="G34" s="45">
        <v>58960.82</v>
      </c>
      <c r="H34" s="2">
        <v>39989.18</v>
      </c>
      <c r="I34" s="3">
        <v>31180.24</v>
      </c>
      <c r="J34" s="6">
        <f t="shared" si="9"/>
        <v>130130.24</v>
      </c>
      <c r="K34" s="7">
        <f t="shared" si="10"/>
        <v>0.006965688552440037</v>
      </c>
      <c r="L34" s="50">
        <f t="shared" si="11"/>
        <v>0.0974327438100051</v>
      </c>
      <c r="M34" s="51">
        <f t="shared" si="12"/>
        <v>-0.19184554063727544</v>
      </c>
      <c r="N34" s="52">
        <f t="shared" si="13"/>
        <v>0.028119367181679067</v>
      </c>
      <c r="O34" s="1"/>
    </row>
    <row r="35" spans="1:15" s="33" customFormat="1" ht="15">
      <c r="A35" s="21" t="s">
        <v>28</v>
      </c>
      <c r="B35" s="45">
        <v>2059200.76</v>
      </c>
      <c r="C35" s="3">
        <v>1631993.76</v>
      </c>
      <c r="D35" s="14">
        <v>1758692.81</v>
      </c>
      <c r="E35" s="6">
        <f t="shared" si="7"/>
        <v>5449887.33</v>
      </c>
      <c r="F35" s="47">
        <f t="shared" si="8"/>
        <v>0.28117860482561496</v>
      </c>
      <c r="G35" s="45">
        <v>4012320.93</v>
      </c>
      <c r="H35" s="2">
        <v>58039.68</v>
      </c>
      <c r="I35" s="14">
        <v>1868730.46</v>
      </c>
      <c r="J35" s="6">
        <f t="shared" si="9"/>
        <v>5939091.07</v>
      </c>
      <c r="K35" s="7">
        <f t="shared" si="10"/>
        <v>0.3179111840429853</v>
      </c>
      <c r="L35" s="50">
        <f t="shared" si="11"/>
        <v>-0.09315294793991247</v>
      </c>
      <c r="M35" s="51">
        <f t="shared" si="12"/>
        <v>-0.058883639109730046</v>
      </c>
      <c r="N35" s="52">
        <f t="shared" si="13"/>
        <v>-0.0823701361427347</v>
      </c>
      <c r="O35" s="1"/>
    </row>
    <row r="36" spans="1:15" s="33" customFormat="1" ht="15.75" thickBot="1">
      <c r="A36" s="22" t="s">
        <v>9</v>
      </c>
      <c r="B36" s="46">
        <v>21643.39</v>
      </c>
      <c r="C36" s="36">
        <v>25800.47</v>
      </c>
      <c r="D36" s="36">
        <v>16465.23</v>
      </c>
      <c r="E36" s="6">
        <f t="shared" si="7"/>
        <v>63909.09</v>
      </c>
      <c r="F36" s="47">
        <f t="shared" si="8"/>
        <v>0.003297291792246035</v>
      </c>
      <c r="G36" s="46">
        <v>42798.62</v>
      </c>
      <c r="H36" s="2">
        <v>18268.45</v>
      </c>
      <c r="I36" s="36">
        <v>17256</v>
      </c>
      <c r="J36" s="6">
        <f t="shared" si="9"/>
        <v>78323.07</v>
      </c>
      <c r="K36" s="7">
        <f t="shared" si="10"/>
        <v>0.004192523675442077</v>
      </c>
      <c r="L36" s="56">
        <f t="shared" si="11"/>
        <v>-0.22308602656063248</v>
      </c>
      <c r="M36" s="57">
        <f t="shared" si="12"/>
        <v>-0.04582579972183587</v>
      </c>
      <c r="N36" s="52">
        <f t="shared" si="13"/>
        <v>-0.1840323674748705</v>
      </c>
      <c r="O36" s="1"/>
    </row>
    <row r="37" spans="1:15" s="33" customFormat="1" ht="16.5" thickBot="1" thickTop="1">
      <c r="A37" s="15" t="s">
        <v>8</v>
      </c>
      <c r="B37" s="16">
        <f>SUM(B23:B36)</f>
        <v>10521823.4</v>
      </c>
      <c r="C37" s="16">
        <f>SUM(C23:C36)</f>
        <v>2345714.02</v>
      </c>
      <c r="D37" s="17">
        <f>SUM(D23:D36)</f>
        <v>6514759.940000001</v>
      </c>
      <c r="E37" s="17">
        <f>SUM(E23:E36)</f>
        <v>19382297.36</v>
      </c>
      <c r="F37" s="48">
        <f>IF(E$37=0,"0.00%",E37/E$37)</f>
        <v>1</v>
      </c>
      <c r="G37" s="16">
        <f>SUM(G23:G36)</f>
        <v>11499977.65</v>
      </c>
      <c r="H37" s="16">
        <f>SUM(H23:H36)</f>
        <v>765957.27</v>
      </c>
      <c r="I37" s="17">
        <f>SUM(I23:I36)</f>
        <v>6415669.779999999</v>
      </c>
      <c r="J37" s="17">
        <f>SUM(J23:J36)</f>
        <v>18681604.700000003</v>
      </c>
      <c r="K37" s="18">
        <f>IF(J$37=0,"0.00%",J37/J$37)</f>
        <v>1</v>
      </c>
      <c r="L37" s="55">
        <f t="shared" si="11"/>
        <v>0.04904660785531045</v>
      </c>
      <c r="M37" s="54">
        <f t="shared" si="12"/>
        <v>0.015445021860212016</v>
      </c>
      <c r="N37" s="48">
        <f>IF(J37=0,"0.00%",E37/J37-1)</f>
        <v>0.03750709166862931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Apr 08 - 09</oddHeader>
    <oddFooter>&amp;LStatistics and Reference Materials/Ontario Land Border (Apr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2008-02-11T17:43:27Z</cp:lastPrinted>
  <dcterms:created xsi:type="dcterms:W3CDTF">2006-01-31T19:56:50Z</dcterms:created>
  <dcterms:modified xsi:type="dcterms:W3CDTF">2009-06-03T19:37:55Z</dcterms:modified>
  <cp:category/>
  <cp:version/>
  <cp:contentType/>
  <cp:contentStatus/>
</cp:coreProperties>
</file>