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55" windowHeight="880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<sst xmlns="http://schemas.openxmlformats.org/spreadsheetml/2006/main" count="90" uniqueCount="33">
  <si>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</si>
  <si>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</si>
  <si>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</si>
  <si>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</si>
  <si>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</si>
  <si>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</si>
  <si>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</si>
  <si>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</si>
  <si>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</si>
  <si>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</si>
  <si>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</si>
  <si>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</si>
  <si>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</si>
  <si>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</si>
  <si>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</si>
  <si>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</si>
  <si>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</si>
  <si>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</si>
  <si>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</si>
  <si>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</si>
  <si>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</si>
  <si>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</si>
  <si>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</si>
  <si>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</si>
  <si>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</si>
  <si>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</si>
  <si>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</si>
  <si>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</si>
  <si>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</si>
  <si>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Oct 13</t>
  </si>
  <si>
    <t>Jan - Oct 13</t>
  </si>
  <si>
    <t>Oct 14</t>
  </si>
  <si>
    <t>Jan - Oct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</si>
</sst>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3">
      <selection activeCell="A35" sqref="A35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6.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5.7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5.7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5.75" thickTop="1">
      <c r="A4" s="21" t="s">
        <v>20</v>
      </c>
      <c r="B4" s="5">
        <v>145202.08</v>
      </c>
      <c r="C4" s="5">
        <v>100953.24</v>
      </c>
      <c r="D4" s="6">
        <v>53889.44</v>
      </c>
      <c r="E4" s="63">
        <f aca="true" t="shared" si="0" ref="E4:E18">SUM(B4:D4)</f>
        <v>300044.76</v>
      </c>
      <c r="F4" s="53">
        <f>IF(E$18=0,"0.00%",E4/E$18)</f>
        <v>0.022502288574461765</v>
      </c>
      <c r="G4" s="5">
        <v>116721.37</v>
      </c>
      <c r="H4" s="5">
        <v>74755.98</v>
      </c>
      <c r="I4" s="6">
        <v>35272.15</v>
      </c>
      <c r="J4" s="6">
        <f aca="true" t="shared" si="1" ref="J4:J17">SUM(G4:I4)</f>
        <v>226749.49999999997</v>
      </c>
      <c r="K4" s="7">
        <f>IF(J$18=0,"0.00%",J4/J$18)</f>
        <v>0.017223594775056694</v>
      </c>
      <c r="L4" s="56">
        <f aca="true" t="shared" si="2" ref="L4:L17">IF((G4+H4)=0,"0.00%",(B4+C4)/(G4+H4)-1)</f>
        <v>0.28555842244526586</v>
      </c>
      <c r="M4" s="57">
        <f>IF(I4=0,"0.00%",D4/I4-1)</f>
        <v>0.5278184063063918</v>
      </c>
      <c r="N4" s="58">
        <f>IF(J4=0,"0.00%",E4/J4-1)</f>
        <v>0.32324331475923884</v>
      </c>
      <c r="O4" s="1"/>
    </row>
    <row r="5" spans="1:15" s="34" customFormat="1" ht="15">
      <c r="A5" s="22" t="s">
        <v>21</v>
      </c>
      <c r="B5" s="2">
        <v>3399556.24</v>
      </c>
      <c r="C5" s="2">
        <v>0</v>
      </c>
      <c r="D5" s="3">
        <v>1581352.58</v>
      </c>
      <c r="E5" s="64">
        <f t="shared" si="0"/>
        <v>4980908.82</v>
      </c>
      <c r="F5" s="53">
        <f aca="true" t="shared" si="3" ref="F5:F17">IF(E$18=0,"0.00%",E5/E$18)</f>
        <v>0.373550425045656</v>
      </c>
      <c r="G5" s="2">
        <v>3259505.13</v>
      </c>
      <c r="H5" s="2">
        <v>0</v>
      </c>
      <c r="I5" s="3">
        <v>1571563.96</v>
      </c>
      <c r="J5" s="6">
        <f t="shared" si="1"/>
        <v>4831069.09</v>
      </c>
      <c r="K5" s="7">
        <f aca="true" t="shared" si="4" ref="K5:K17">IF(J$18=0,"0.00%",J5/J$18)</f>
        <v>0.36696167504872956</v>
      </c>
      <c r="L5" s="56">
        <f t="shared" si="2"/>
        <v>0.04296698560495904</v>
      </c>
      <c r="M5" s="57">
        <f aca="true" t="shared" si="5" ref="M5:M18">IF(I5=0,"0.00%",D5/I5-1)</f>
        <v>0.006228585185931612</v>
      </c>
      <c r="N5" s="58">
        <f aca="true" t="shared" si="6" ref="N5:N17">IF(J5=0,"0.00%",E5/J5-1)</f>
        <v>0.031015853263237192</v>
      </c>
      <c r="O5" s="1"/>
    </row>
    <row r="6" spans="1:15" s="34" customFormat="1" ht="15">
      <c r="A6" s="22" t="s">
        <v>22</v>
      </c>
      <c r="B6" s="2">
        <v>5005.95</v>
      </c>
      <c r="C6" s="2">
        <v>0</v>
      </c>
      <c r="D6" s="3">
        <v>558158.94</v>
      </c>
      <c r="E6" s="64">
        <f t="shared" si="0"/>
        <v>563164.8899999999</v>
      </c>
      <c r="F6" s="53">
        <f t="shared" si="3"/>
        <v>0.042235361383364985</v>
      </c>
      <c r="G6" s="2">
        <v>4997.25</v>
      </c>
      <c r="H6" s="2">
        <v>0</v>
      </c>
      <c r="I6" s="3">
        <v>536047.01</v>
      </c>
      <c r="J6" s="6">
        <f t="shared" si="1"/>
        <v>541044.26</v>
      </c>
      <c r="K6" s="7">
        <f t="shared" si="4"/>
        <v>0.04109701273700897</v>
      </c>
      <c r="L6" s="56">
        <f t="shared" si="2"/>
        <v>0.0017409575266396082</v>
      </c>
      <c r="M6" s="57">
        <f t="shared" si="5"/>
        <v>0.041249982907282545</v>
      </c>
      <c r="N6" s="58">
        <f t="shared" si="6"/>
        <v>0.04088506548429116</v>
      </c>
      <c r="O6" s="1"/>
    </row>
    <row r="7" spans="1:15" s="34" customFormat="1" ht="15">
      <c r="A7" s="22" t="s">
        <v>15</v>
      </c>
      <c r="B7" s="2">
        <v>91602.39</v>
      </c>
      <c r="C7" s="2">
        <v>92867.54</v>
      </c>
      <c r="D7" s="3">
        <v>58157.61</v>
      </c>
      <c r="E7" s="64">
        <f t="shared" si="0"/>
        <v>242627.53999999998</v>
      </c>
      <c r="F7" s="53">
        <f t="shared" si="3"/>
        <v>0.018196201530704167</v>
      </c>
      <c r="G7" s="2">
        <v>80883.62</v>
      </c>
      <c r="H7" s="2">
        <v>111891.81</v>
      </c>
      <c r="I7" s="3">
        <v>59949.89</v>
      </c>
      <c r="J7" s="6">
        <f t="shared" si="1"/>
        <v>252725.32</v>
      </c>
      <c r="K7" s="7">
        <f t="shared" si="4"/>
        <v>0.019196684010666095</v>
      </c>
      <c r="L7" s="56">
        <f t="shared" si="2"/>
        <v>-0.04308381000628558</v>
      </c>
      <c r="M7" s="57">
        <f t="shared" si="5"/>
        <v>-0.02989630172799318</v>
      </c>
      <c r="N7" s="58">
        <f t="shared" si="6"/>
        <v>-0.03995555332564238</v>
      </c>
      <c r="O7" s="1"/>
    </row>
    <row r="8" spans="1:15" s="34" customFormat="1" ht="15">
      <c r="A8" s="22" t="s">
        <v>16</v>
      </c>
      <c r="B8" s="2">
        <v>891.53</v>
      </c>
      <c r="C8" s="2">
        <v>3513.41</v>
      </c>
      <c r="D8" s="3">
        <v>5377.54</v>
      </c>
      <c r="E8" s="64">
        <f t="shared" si="0"/>
        <v>9782.48</v>
      </c>
      <c r="F8" s="53">
        <f t="shared" si="3"/>
        <v>0.0007336511656924144</v>
      </c>
      <c r="G8" s="2">
        <v>1174.74</v>
      </c>
      <c r="H8" s="2">
        <v>6939.12</v>
      </c>
      <c r="I8" s="3">
        <v>6838.82</v>
      </c>
      <c r="J8" s="6">
        <f t="shared" si="1"/>
        <v>14952.68</v>
      </c>
      <c r="K8" s="7">
        <f t="shared" si="4"/>
        <v>0.0011357859713961652</v>
      </c>
      <c r="L8" s="56">
        <f t="shared" si="2"/>
        <v>-0.45710919340486533</v>
      </c>
      <c r="M8" s="57">
        <f t="shared" si="5"/>
        <v>-0.21367428883930262</v>
      </c>
      <c r="N8" s="58">
        <f t="shared" si="6"/>
        <v>-0.3457707915905377</v>
      </c>
      <c r="O8" s="1"/>
    </row>
    <row r="9" spans="1:15" s="34" customFormat="1" ht="15">
      <c r="A9" s="22" t="s">
        <v>23</v>
      </c>
      <c r="B9" s="2">
        <v>2185.72</v>
      </c>
      <c r="C9" s="2">
        <v>3183.7</v>
      </c>
      <c r="D9" s="3">
        <v>157.55</v>
      </c>
      <c r="E9" s="64">
        <f t="shared" si="0"/>
        <v>5526.97</v>
      </c>
      <c r="F9" s="53">
        <f t="shared" si="3"/>
        <v>0.00041450306908340256</v>
      </c>
      <c r="G9" s="2">
        <v>4179.21</v>
      </c>
      <c r="H9" s="2">
        <v>2622.46</v>
      </c>
      <c r="I9" s="3">
        <v>692.73</v>
      </c>
      <c r="J9" s="6">
        <f t="shared" si="1"/>
        <v>7494.4</v>
      </c>
      <c r="K9" s="7">
        <f t="shared" si="4"/>
        <v>0.0005692647996233063</v>
      </c>
      <c r="L9" s="56">
        <f t="shared" si="2"/>
        <v>-0.2105732856783702</v>
      </c>
      <c r="M9" s="57">
        <f t="shared" si="5"/>
        <v>-0.7725665122053325</v>
      </c>
      <c r="N9" s="58">
        <f t="shared" si="6"/>
        <v>-0.26252001494449184</v>
      </c>
      <c r="O9" s="1"/>
    </row>
    <row r="10" spans="1:15" s="34" customFormat="1" ht="15">
      <c r="A10" s="22" t="s">
        <v>13</v>
      </c>
      <c r="B10" s="2">
        <v>368796.17</v>
      </c>
      <c r="C10" s="2">
        <v>45913.15</v>
      </c>
      <c r="D10" s="3">
        <v>380556.7</v>
      </c>
      <c r="E10" s="64">
        <f t="shared" si="0"/>
        <v>795266.02</v>
      </c>
      <c r="F10" s="53">
        <f t="shared" si="3"/>
        <v>0.05964211964742754</v>
      </c>
      <c r="G10" s="2">
        <v>378201.23</v>
      </c>
      <c r="H10" s="2">
        <v>41710.41</v>
      </c>
      <c r="I10" s="3">
        <v>335832.24</v>
      </c>
      <c r="J10" s="6">
        <f t="shared" si="1"/>
        <v>755743.88</v>
      </c>
      <c r="K10" s="7">
        <f t="shared" si="4"/>
        <v>0.05740531442340148</v>
      </c>
      <c r="L10" s="56">
        <f t="shared" si="2"/>
        <v>-0.012389082617476399</v>
      </c>
      <c r="M10" s="57">
        <f t="shared" si="5"/>
        <v>0.13317500428189977</v>
      </c>
      <c r="N10" s="58">
        <f t="shared" si="6"/>
        <v>0.05229567985386807</v>
      </c>
      <c r="O10" s="1"/>
    </row>
    <row r="11" spans="1:15" s="34" customFormat="1" ht="15">
      <c r="A11" s="22" t="s">
        <v>28</v>
      </c>
      <c r="B11" s="2">
        <v>29057.12</v>
      </c>
      <c r="C11" s="2">
        <v>7955.91</v>
      </c>
      <c r="D11" s="3">
        <v>1333.07</v>
      </c>
      <c r="E11" s="64">
        <f t="shared" si="0"/>
        <v>38346.1</v>
      </c>
      <c r="F11" s="53">
        <f t="shared" si="3"/>
        <v>0.0028758209538642444</v>
      </c>
      <c r="G11" s="2">
        <v>29403.96</v>
      </c>
      <c r="H11" s="2">
        <v>9115.43</v>
      </c>
      <c r="I11" s="3">
        <v>1884.56</v>
      </c>
      <c r="J11" s="6">
        <f t="shared" si="1"/>
        <v>40403.95</v>
      </c>
      <c r="K11" s="7">
        <f t="shared" si="4"/>
        <v>0.0030690310766358997</v>
      </c>
      <c r="L11" s="56">
        <f t="shared" si="2"/>
        <v>-0.03910653829149424</v>
      </c>
      <c r="M11" s="57">
        <f t="shared" si="5"/>
        <v>-0.29263594685231564</v>
      </c>
      <c r="N11" s="58">
        <f t="shared" si="6"/>
        <v>-0.05093190146012949</v>
      </c>
      <c r="O11" s="1"/>
    </row>
    <row r="12" spans="1:15" s="34" customFormat="1" ht="15">
      <c r="A12" s="22" t="s">
        <v>24</v>
      </c>
      <c r="B12" s="2">
        <v>277498.34</v>
      </c>
      <c r="C12" s="2">
        <v>113776.06</v>
      </c>
      <c r="D12" s="3">
        <v>29755.38</v>
      </c>
      <c r="E12" s="64">
        <f t="shared" si="0"/>
        <v>421029.78</v>
      </c>
      <c r="F12" s="53">
        <f t="shared" si="3"/>
        <v>0.03157573426045551</v>
      </c>
      <c r="G12" s="2">
        <v>274971.76</v>
      </c>
      <c r="H12" s="2">
        <v>172260.32</v>
      </c>
      <c r="I12" s="3">
        <v>37687.05</v>
      </c>
      <c r="J12" s="6">
        <f t="shared" si="1"/>
        <v>484919.13</v>
      </c>
      <c r="K12" s="7">
        <f t="shared" si="4"/>
        <v>0.03683382143640025</v>
      </c>
      <c r="L12" s="56">
        <f t="shared" si="2"/>
        <v>-0.1251200048082418</v>
      </c>
      <c r="M12" s="57">
        <f t="shared" si="5"/>
        <v>-0.21046141844479738</v>
      </c>
      <c r="N12" s="58">
        <f t="shared" si="6"/>
        <v>-0.13175258728192463</v>
      </c>
      <c r="O12" s="1"/>
    </row>
    <row r="13" spans="1:15" s="34" customFormat="1" ht="15">
      <c r="A13" s="22" t="s">
        <v>25</v>
      </c>
      <c r="B13" s="2">
        <v>16244.38</v>
      </c>
      <c r="C13" s="2">
        <v>18815.61</v>
      </c>
      <c r="D13" s="3">
        <v>19487</v>
      </c>
      <c r="E13" s="64">
        <f t="shared" si="0"/>
        <v>54546.99</v>
      </c>
      <c r="F13" s="53">
        <f t="shared" si="3"/>
        <v>0.004090830014322797</v>
      </c>
      <c r="G13" s="2">
        <v>17059.38</v>
      </c>
      <c r="H13" s="2">
        <v>21907.54</v>
      </c>
      <c r="I13" s="3">
        <v>30561.22</v>
      </c>
      <c r="J13" s="6">
        <f t="shared" si="1"/>
        <v>69528.14</v>
      </c>
      <c r="K13" s="7">
        <f t="shared" si="4"/>
        <v>0.00528126637026062</v>
      </c>
      <c r="L13" s="56">
        <f t="shared" si="2"/>
        <v>-0.10026273567425914</v>
      </c>
      <c r="M13" s="57">
        <f t="shared" si="5"/>
        <v>-0.36236184288454454</v>
      </c>
      <c r="N13" s="58">
        <f t="shared" si="6"/>
        <v>-0.2154688734661966</v>
      </c>
      <c r="O13" s="1"/>
    </row>
    <row r="14" spans="1:15" s="34" customFormat="1" ht="15">
      <c r="A14" s="22" t="s">
        <v>26</v>
      </c>
      <c r="B14" s="2">
        <v>1999568.71</v>
      </c>
      <c r="C14" s="2">
        <v>114460.99</v>
      </c>
      <c r="D14" s="3">
        <v>97589.49</v>
      </c>
      <c r="E14" s="64">
        <f t="shared" si="0"/>
        <v>2211619.1900000004</v>
      </c>
      <c r="F14" s="53">
        <f t="shared" si="3"/>
        <v>0.16586356392358725</v>
      </c>
      <c r="G14" s="2">
        <v>2058882.87</v>
      </c>
      <c r="H14" s="2">
        <v>103341.82</v>
      </c>
      <c r="I14" s="3">
        <v>83960.16</v>
      </c>
      <c r="J14" s="6">
        <f t="shared" si="1"/>
        <v>2246184.85</v>
      </c>
      <c r="K14" s="7">
        <f t="shared" si="4"/>
        <v>0.17061725669195085</v>
      </c>
      <c r="L14" s="56">
        <f t="shared" si="2"/>
        <v>-0.022289538281056176</v>
      </c>
      <c r="M14" s="57">
        <f t="shared" si="5"/>
        <v>0.16233091980768033</v>
      </c>
      <c r="N14" s="58">
        <f t="shared" si="6"/>
        <v>-0.015388608822644145</v>
      </c>
      <c r="O14" s="1"/>
    </row>
    <row r="15" spans="1:15" s="34" customFormat="1" ht="15">
      <c r="A15" s="22" t="s">
        <v>14</v>
      </c>
      <c r="B15" s="2">
        <v>37722.5</v>
      </c>
      <c r="C15" s="2">
        <v>37712.82</v>
      </c>
      <c r="D15" s="3">
        <v>33541.16</v>
      </c>
      <c r="E15" s="64">
        <f t="shared" si="0"/>
        <v>108976.48000000001</v>
      </c>
      <c r="F15" s="53">
        <f t="shared" si="3"/>
        <v>0.008172847947049838</v>
      </c>
      <c r="G15" s="2">
        <v>34566.67</v>
      </c>
      <c r="H15" s="2">
        <v>44661.54</v>
      </c>
      <c r="I15" s="3">
        <v>33271.55</v>
      </c>
      <c r="J15" s="6">
        <f t="shared" si="1"/>
        <v>112499.76</v>
      </c>
      <c r="K15" s="7">
        <f t="shared" si="4"/>
        <v>0.00854533429414897</v>
      </c>
      <c r="L15" s="56">
        <f t="shared" si="2"/>
        <v>-0.04787297352798936</v>
      </c>
      <c r="M15" s="57">
        <f t="shared" si="5"/>
        <v>0.00810331950269827</v>
      </c>
      <c r="N15" s="58">
        <f t="shared" si="6"/>
        <v>-0.03131811125641504</v>
      </c>
      <c r="O15" s="1"/>
    </row>
    <row r="16" spans="1:15" s="34" customFormat="1" ht="15">
      <c r="A16" s="22" t="s">
        <v>27</v>
      </c>
      <c r="B16" s="2">
        <v>1378823.68</v>
      </c>
      <c r="C16" s="2">
        <v>678004.48</v>
      </c>
      <c r="D16" s="3">
        <v>1515114.2</v>
      </c>
      <c r="E16" s="64">
        <f t="shared" si="0"/>
        <v>3571942.36</v>
      </c>
      <c r="F16" s="53">
        <f t="shared" si="3"/>
        <v>0.26788295771625537</v>
      </c>
      <c r="G16" s="2">
        <v>1348749.84</v>
      </c>
      <c r="H16" s="2">
        <v>717997.7</v>
      </c>
      <c r="I16" s="3">
        <v>1489055.44</v>
      </c>
      <c r="J16" s="6">
        <f t="shared" si="1"/>
        <v>3555802.98</v>
      </c>
      <c r="K16" s="7">
        <f t="shared" si="4"/>
        <v>0.2700941330739826</v>
      </c>
      <c r="L16" s="56">
        <f t="shared" si="2"/>
        <v>-0.004799512184250676</v>
      </c>
      <c r="M16" s="57">
        <f t="shared" si="5"/>
        <v>0.017500194620020393</v>
      </c>
      <c r="N16" s="58">
        <f t="shared" si="6"/>
        <v>0.0045388847725189585</v>
      </c>
      <c r="O16" s="1"/>
    </row>
    <row r="17" spans="1:15" s="34" customFormat="1" ht="15.75" thickBot="1">
      <c r="A17" s="23" t="s">
        <v>9</v>
      </c>
      <c r="B17" s="2">
        <v>18578.23</v>
      </c>
      <c r="C17" s="2">
        <v>6896.81</v>
      </c>
      <c r="D17" s="3">
        <v>4708.99</v>
      </c>
      <c r="E17" s="65">
        <f t="shared" si="0"/>
        <v>30184.03</v>
      </c>
      <c r="F17" s="53">
        <f t="shared" si="3"/>
        <v>0.0022636947680746405</v>
      </c>
      <c r="G17" s="2">
        <v>16959.83</v>
      </c>
      <c r="H17" s="2">
        <v>4728.36</v>
      </c>
      <c r="I17" s="3">
        <v>4244.66</v>
      </c>
      <c r="J17" s="6">
        <f t="shared" si="1"/>
        <v>25932.850000000002</v>
      </c>
      <c r="K17" s="7">
        <f t="shared" si="4"/>
        <v>0.001969825290738586</v>
      </c>
      <c r="L17" s="56">
        <f t="shared" si="2"/>
        <v>0.17460424313877732</v>
      </c>
      <c r="M17" s="57">
        <f t="shared" si="5"/>
        <v>0.10939156493099556</v>
      </c>
      <c r="N17" s="58">
        <f t="shared" si="6"/>
        <v>0.16393030461364622</v>
      </c>
      <c r="O17" s="1"/>
    </row>
    <row r="18" spans="1:15" s="34" customFormat="1" ht="16.5" thickBot="1" thickTop="1">
      <c r="A18" s="15" t="s">
        <v>8</v>
      </c>
      <c r="B18" s="17">
        <f>SUM(B4:B17)</f>
        <v>7770733.040000001</v>
      </c>
      <c r="C18" s="17">
        <f>SUM(C4:C17)</f>
        <v>1224053.72</v>
      </c>
      <c r="D18" s="17">
        <f>SUM(D4:D17)</f>
        <v>4339179.65</v>
      </c>
      <c r="E18" s="17">
        <f t="shared" si="0"/>
        <v>13333966.410000002</v>
      </c>
      <c r="F18" s="54">
        <f>IF(E$18=0,"0.00%",E18/E$18)</f>
        <v>1</v>
      </c>
      <c r="G18" s="16">
        <f>SUM(G4:G17)</f>
        <v>7626256.86</v>
      </c>
      <c r="H18" s="16">
        <f>SUM(H4:H17)</f>
        <v>1311932.49</v>
      </c>
      <c r="I18" s="17">
        <f>SUM(I4:I17)</f>
        <v>4226861.4399999995</v>
      </c>
      <c r="J18" s="17">
        <f>SUM(J4:J17)</f>
        <v>13165050.79</v>
      </c>
      <c r="K18" s="18">
        <f>IF(J$18=0,"0.00%",J18/J$18)</f>
        <v>1</v>
      </c>
      <c r="L18" s="59">
        <f>IF(H18=0,"0.00%",(B18+C18)/(G18+H18)-1)</f>
        <v>0.006332088948194148</v>
      </c>
      <c r="M18" s="60">
        <f t="shared" si="5"/>
        <v>0.026572484476803826</v>
      </c>
      <c r="N18" s="54">
        <f>IF(J18=0,"0.00%",E18/J18-1)</f>
        <v>0.012830609064441223</v>
      </c>
      <c r="O18" s="36"/>
    </row>
    <row r="19" spans="1:15" s="34" customFormat="1" ht="15.7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6.5" thickBot="1" thickTop="1">
      <c r="A20" s="25" t="s">
        <v>17</v>
      </c>
      <c r="B20" s="49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5.7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5.7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5.75" thickTop="1">
      <c r="A23" s="21" t="s">
        <v>20</v>
      </c>
      <c r="B23" s="45">
        <v>1297040.99</v>
      </c>
      <c r="C23" s="5">
        <v>829230.69</v>
      </c>
      <c r="D23" s="6">
        <v>406728.33</v>
      </c>
      <c r="E23" s="6">
        <f>SUM(B23:D23)</f>
        <v>2533000.01</v>
      </c>
      <c r="F23" s="53">
        <f>IF(E$37=0,"0.00%",E23/E$37)</f>
        <v>0.02104220603269288</v>
      </c>
      <c r="G23" s="45">
        <v>1210230.25</v>
      </c>
      <c r="H23" s="5">
        <v>742145.41</v>
      </c>
      <c r="I23" s="6">
        <v>349386.59</v>
      </c>
      <c r="J23" s="6">
        <f>SUM(G23:I23)</f>
        <v>2301762.25</v>
      </c>
      <c r="K23" s="7">
        <f>IF(J$18=0,"0.00%",J23/J$37)</f>
        <v>0.01885996585066547</v>
      </c>
      <c r="L23" s="56">
        <f>IF((G23+H23)=0,"0.00",(B23+C23)/(G23+H23)-1)</f>
        <v>0.0890689346127167</v>
      </c>
      <c r="M23" s="57">
        <f>IF(I23=0,"0.00%",D23/I23-1)</f>
        <v>0.16412118164008516</v>
      </c>
      <c r="N23" s="58">
        <f>IF(J23=0,"0.00%",E23/J23-1)</f>
        <v>0.10046118359965273</v>
      </c>
      <c r="O23" s="1"/>
    </row>
    <row r="24" spans="1:15" s="34" customFormat="1" ht="15">
      <c r="A24" s="22" t="s">
        <v>21</v>
      </c>
      <c r="B24" s="46">
        <v>30804248.83</v>
      </c>
      <c r="C24" s="2">
        <v>0</v>
      </c>
      <c r="D24" s="3">
        <v>13948137.44</v>
      </c>
      <c r="E24" s="6">
        <f aca="true" t="shared" si="7" ref="E24:E36">SUM(B24:D24)</f>
        <v>44752386.269999996</v>
      </c>
      <c r="F24" s="53">
        <f aca="true" t="shared" si="8" ref="F24:F36">IF(E$37=0,"0.00%",E24/E$37)</f>
        <v>0.371768230805493</v>
      </c>
      <c r="G24" s="46">
        <v>30694464.69</v>
      </c>
      <c r="H24" s="2">
        <v>0</v>
      </c>
      <c r="I24" s="3">
        <v>14272063.57</v>
      </c>
      <c r="J24" s="6">
        <f aca="true" t="shared" si="9" ref="J24:J36">SUM(G24:I24)</f>
        <v>44966528.260000005</v>
      </c>
      <c r="K24" s="7">
        <f aca="true" t="shared" si="10" ref="K24:K36">IF(J$18=0,"0.00%",J24/J$37)</f>
        <v>0.36844256499844147</v>
      </c>
      <c r="L24" s="56">
        <f aca="true" t="shared" si="11" ref="L24:L37">IF((G24+H24)=0,"0.00",(B24+C24)/(G24+H24)-1)</f>
        <v>0.0035766755051362953</v>
      </c>
      <c r="M24" s="57">
        <f aca="true" t="shared" si="12" ref="M24:M36">IF(I24=0,"0.00%",D24/I24-1)</f>
        <v>-0.022696516758858643</v>
      </c>
      <c r="N24" s="58">
        <f aca="true" t="shared" si="13" ref="N24:N36">IF(J24=0,"0.00%",E24/J24-1)</f>
        <v>-0.004762253131080585</v>
      </c>
      <c r="O24" s="1"/>
    </row>
    <row r="25" spans="1:15" s="34" customFormat="1" ht="15">
      <c r="A25" s="22" t="s">
        <v>22</v>
      </c>
      <c r="B25" s="46">
        <v>41745.3</v>
      </c>
      <c r="C25" s="2">
        <v>0</v>
      </c>
      <c r="D25" s="3">
        <v>5382861.69</v>
      </c>
      <c r="E25" s="6">
        <f t="shared" si="7"/>
        <v>5424606.99</v>
      </c>
      <c r="F25" s="53">
        <f t="shared" si="8"/>
        <v>0.045063441563099715</v>
      </c>
      <c r="G25" s="46">
        <v>36373.36</v>
      </c>
      <c r="H25" s="2">
        <v>0</v>
      </c>
      <c r="I25" s="3">
        <v>5611855.88</v>
      </c>
      <c r="J25" s="6">
        <f t="shared" si="9"/>
        <v>5648229.24</v>
      </c>
      <c r="K25" s="7">
        <f t="shared" si="10"/>
        <v>0.04627993641964116</v>
      </c>
      <c r="L25" s="56">
        <f t="shared" si="11"/>
        <v>0.14768885799937093</v>
      </c>
      <c r="M25" s="57">
        <f t="shared" si="12"/>
        <v>-0.04080542959346267</v>
      </c>
      <c r="N25" s="58">
        <f t="shared" si="13"/>
        <v>-0.03959156763970151</v>
      </c>
      <c r="O25" s="1"/>
    </row>
    <row r="26" spans="1:15" s="34" customFormat="1" ht="15">
      <c r="A26" s="22" t="s">
        <v>15</v>
      </c>
      <c r="B26" s="46">
        <v>811303.03</v>
      </c>
      <c r="C26" s="2">
        <v>936884.9</v>
      </c>
      <c r="D26" s="3">
        <v>484655.3</v>
      </c>
      <c r="E26" s="6">
        <f t="shared" si="7"/>
        <v>2232843.23</v>
      </c>
      <c r="F26" s="53">
        <f t="shared" si="8"/>
        <v>0.01854873553054722</v>
      </c>
      <c r="G26" s="46">
        <v>728677.11</v>
      </c>
      <c r="H26" s="2">
        <v>982919.3</v>
      </c>
      <c r="I26" s="3">
        <v>563830.49</v>
      </c>
      <c r="J26" s="6">
        <f t="shared" si="9"/>
        <v>2275426.9000000004</v>
      </c>
      <c r="K26" s="7">
        <f t="shared" si="10"/>
        <v>0.018644181704555108</v>
      </c>
      <c r="L26" s="56">
        <f t="shared" si="11"/>
        <v>0.02137859122992669</v>
      </c>
      <c r="M26" s="57">
        <f t="shared" si="12"/>
        <v>-0.14042374686051473</v>
      </c>
      <c r="N26" s="58">
        <f t="shared" si="13"/>
        <v>-0.01871458494228062</v>
      </c>
      <c r="O26" s="1"/>
    </row>
    <row r="27" spans="1:15" s="34" customFormat="1" ht="15">
      <c r="A27" s="22" t="s">
        <v>16</v>
      </c>
      <c r="B27" s="46">
        <v>7852.94</v>
      </c>
      <c r="C27" s="2">
        <v>34290.4</v>
      </c>
      <c r="D27" s="3">
        <v>46090.32</v>
      </c>
      <c r="E27" s="6">
        <f t="shared" si="7"/>
        <v>88233.66</v>
      </c>
      <c r="F27" s="53">
        <f t="shared" si="8"/>
        <v>0.0007329770412194246</v>
      </c>
      <c r="G27" s="46">
        <v>9692.76</v>
      </c>
      <c r="H27" s="2">
        <v>55103.88</v>
      </c>
      <c r="I27" s="3">
        <v>56108.55</v>
      </c>
      <c r="J27" s="6">
        <f t="shared" si="9"/>
        <v>120905.19</v>
      </c>
      <c r="K27" s="7">
        <f t="shared" si="10"/>
        <v>0.0009906617221514605</v>
      </c>
      <c r="L27" s="56">
        <f t="shared" si="11"/>
        <v>-0.34960609068618365</v>
      </c>
      <c r="M27" s="57">
        <f t="shared" si="12"/>
        <v>-0.1785508625690737</v>
      </c>
      <c r="N27" s="58">
        <f t="shared" si="13"/>
        <v>-0.2702243799459725</v>
      </c>
      <c r="O27" s="1"/>
    </row>
    <row r="28" spans="1:15" s="34" customFormat="1" ht="15">
      <c r="A28" s="22" t="s">
        <v>23</v>
      </c>
      <c r="B28" s="46">
        <v>24516.1</v>
      </c>
      <c r="C28" s="2">
        <v>39755.7</v>
      </c>
      <c r="D28" s="3">
        <v>2426.51</v>
      </c>
      <c r="E28" s="6">
        <f t="shared" si="7"/>
        <v>66698.31</v>
      </c>
      <c r="F28" s="53">
        <f t="shared" si="8"/>
        <v>0.0005540780005967785</v>
      </c>
      <c r="G28" s="46">
        <v>30200.22</v>
      </c>
      <c r="H28" s="2">
        <v>26230.42</v>
      </c>
      <c r="I28" s="3">
        <v>9146.51</v>
      </c>
      <c r="J28" s="6">
        <f t="shared" si="9"/>
        <v>65577.15</v>
      </c>
      <c r="K28" s="7">
        <f t="shared" si="10"/>
        <v>0.0005373199641205198</v>
      </c>
      <c r="L28" s="56">
        <f t="shared" si="11"/>
        <v>0.13895217208240052</v>
      </c>
      <c r="M28" s="57">
        <f t="shared" si="12"/>
        <v>-0.7347064618089304</v>
      </c>
      <c r="N28" s="58">
        <f t="shared" si="13"/>
        <v>0.017096808873212854</v>
      </c>
      <c r="O28" s="1"/>
    </row>
    <row r="29" spans="1:15" s="34" customFormat="1" ht="15">
      <c r="A29" s="22" t="s">
        <v>13</v>
      </c>
      <c r="B29" s="46">
        <v>3383752.43</v>
      </c>
      <c r="C29" s="2">
        <v>409594.5</v>
      </c>
      <c r="D29" s="3">
        <v>2968738.45</v>
      </c>
      <c r="E29" s="6">
        <f t="shared" si="7"/>
        <v>6762085.380000001</v>
      </c>
      <c r="F29" s="53">
        <f t="shared" si="8"/>
        <v>0.056174178134575044</v>
      </c>
      <c r="G29" s="46">
        <v>3320553.16</v>
      </c>
      <c r="H29" s="2">
        <v>400451.06</v>
      </c>
      <c r="I29" s="3">
        <v>2866497</v>
      </c>
      <c r="J29" s="6">
        <f t="shared" si="9"/>
        <v>6587501.220000001</v>
      </c>
      <c r="K29" s="7">
        <f t="shared" si="10"/>
        <v>0.05397605597642291</v>
      </c>
      <c r="L29" s="56">
        <f t="shared" si="11"/>
        <v>0.01944171673097439</v>
      </c>
      <c r="M29" s="57">
        <f t="shared" si="12"/>
        <v>0.03566773312513494</v>
      </c>
      <c r="N29" s="58">
        <f t="shared" si="13"/>
        <v>0.026502334370725134</v>
      </c>
      <c r="O29" s="1"/>
    </row>
    <row r="30" spans="1:15" s="34" customFormat="1" ht="15">
      <c r="A30" s="22" t="s">
        <v>28</v>
      </c>
      <c r="B30" s="46">
        <v>186654.58</v>
      </c>
      <c r="C30" s="2">
        <v>71244.49</v>
      </c>
      <c r="D30" s="3">
        <v>16303</v>
      </c>
      <c r="E30" s="6">
        <f t="shared" si="7"/>
        <v>274202.07</v>
      </c>
      <c r="F30" s="53">
        <f t="shared" si="8"/>
        <v>0.0022778588348804927</v>
      </c>
      <c r="G30" s="46">
        <v>212438.35</v>
      </c>
      <c r="H30" s="2">
        <v>75020.53</v>
      </c>
      <c r="I30" s="3">
        <v>21873.7</v>
      </c>
      <c r="J30" s="6">
        <f t="shared" si="9"/>
        <v>309332.58</v>
      </c>
      <c r="K30" s="7">
        <f t="shared" si="10"/>
        <v>0.0025345805785537776</v>
      </c>
      <c r="L30" s="56">
        <f t="shared" si="11"/>
        <v>-0.10283143801297767</v>
      </c>
      <c r="M30" s="57">
        <f t="shared" si="12"/>
        <v>-0.2546757064419829</v>
      </c>
      <c r="N30" s="58">
        <f t="shared" si="13"/>
        <v>-0.11356873563075709</v>
      </c>
      <c r="O30" s="1"/>
    </row>
    <row r="31" spans="1:15" s="34" customFormat="1" ht="15">
      <c r="A31" s="22" t="s">
        <v>24</v>
      </c>
      <c r="B31" s="46">
        <v>2473313.76</v>
      </c>
      <c r="C31" s="2">
        <v>1201674.11</v>
      </c>
      <c r="D31" s="3">
        <v>278647.69</v>
      </c>
      <c r="E31" s="6">
        <f t="shared" si="7"/>
        <v>3953635.56</v>
      </c>
      <c r="F31" s="53">
        <f t="shared" si="8"/>
        <v>0.03284374800760506</v>
      </c>
      <c r="G31" s="46">
        <v>2372498.33</v>
      </c>
      <c r="H31" s="2">
        <v>1657373.24</v>
      </c>
      <c r="I31" s="3">
        <v>322784.13</v>
      </c>
      <c r="J31" s="6">
        <f t="shared" si="9"/>
        <v>4352655.7</v>
      </c>
      <c r="K31" s="7">
        <f t="shared" si="10"/>
        <v>0.03566438621612828</v>
      </c>
      <c r="L31" s="56">
        <f t="shared" si="11"/>
        <v>-0.08806327790738999</v>
      </c>
      <c r="M31" s="57">
        <f t="shared" si="12"/>
        <v>-0.13673671007307575</v>
      </c>
      <c r="N31" s="58">
        <f t="shared" si="13"/>
        <v>-0.09167280104419928</v>
      </c>
      <c r="O31" s="1"/>
    </row>
    <row r="32" spans="1:15" s="34" customFormat="1" ht="15">
      <c r="A32" s="22" t="s">
        <v>25</v>
      </c>
      <c r="B32" s="46">
        <v>188084.28</v>
      </c>
      <c r="C32" s="2">
        <v>163810.37</v>
      </c>
      <c r="D32" s="3">
        <v>163822.61</v>
      </c>
      <c r="E32" s="6">
        <f t="shared" si="7"/>
        <v>515717.26</v>
      </c>
      <c r="F32" s="53">
        <f t="shared" si="8"/>
        <v>0.0042841803382132025</v>
      </c>
      <c r="G32" s="46">
        <v>204094.06</v>
      </c>
      <c r="H32" s="2">
        <v>200752.74</v>
      </c>
      <c r="I32" s="3">
        <v>212592.14</v>
      </c>
      <c r="J32" s="6">
        <f t="shared" si="9"/>
        <v>617438.94</v>
      </c>
      <c r="K32" s="7">
        <f t="shared" si="10"/>
        <v>0.0050591138695019805</v>
      </c>
      <c r="L32" s="56">
        <f t="shared" si="11"/>
        <v>-0.13079552561610952</v>
      </c>
      <c r="M32" s="57">
        <f t="shared" si="12"/>
        <v>-0.22940420092671354</v>
      </c>
      <c r="N32" s="58">
        <f t="shared" si="13"/>
        <v>-0.1647477562720614</v>
      </c>
      <c r="O32" s="1"/>
    </row>
    <row r="33" spans="1:15" s="34" customFormat="1" ht="15">
      <c r="A33" s="22" t="s">
        <v>26</v>
      </c>
      <c r="B33" s="46">
        <v>17298337.99</v>
      </c>
      <c r="C33" s="2">
        <v>984857</v>
      </c>
      <c r="D33" s="3">
        <v>843551.82</v>
      </c>
      <c r="E33" s="6">
        <f t="shared" si="7"/>
        <v>19126746.81</v>
      </c>
      <c r="F33" s="53">
        <f t="shared" si="8"/>
        <v>0.15889022720973905</v>
      </c>
      <c r="G33" s="46">
        <v>18036184.71</v>
      </c>
      <c r="H33" s="2">
        <v>890080.54</v>
      </c>
      <c r="I33" s="3">
        <v>728062.31</v>
      </c>
      <c r="J33" s="6">
        <f t="shared" si="9"/>
        <v>19654327.56</v>
      </c>
      <c r="K33" s="7">
        <f t="shared" si="10"/>
        <v>0.1610418046431134</v>
      </c>
      <c r="L33" s="56">
        <f t="shared" si="11"/>
        <v>-0.03397766286721582</v>
      </c>
      <c r="M33" s="57">
        <f t="shared" si="12"/>
        <v>0.15862585992124756</v>
      </c>
      <c r="N33" s="58">
        <f t="shared" si="13"/>
        <v>-0.026842981444642255</v>
      </c>
      <c r="O33" s="1"/>
    </row>
    <row r="34" spans="1:15" s="34" customFormat="1" ht="15">
      <c r="A34" s="22" t="s">
        <v>14</v>
      </c>
      <c r="B34" s="46">
        <v>364318.38</v>
      </c>
      <c r="C34" s="2">
        <v>425332.98</v>
      </c>
      <c r="D34" s="3">
        <v>350118.95</v>
      </c>
      <c r="E34" s="6">
        <f t="shared" si="7"/>
        <v>1139770.31</v>
      </c>
      <c r="F34" s="53">
        <f t="shared" si="8"/>
        <v>0.009468330674410948</v>
      </c>
      <c r="G34" s="46">
        <v>373478.03</v>
      </c>
      <c r="H34" s="2">
        <v>477243.84</v>
      </c>
      <c r="I34" s="3">
        <v>368425.41</v>
      </c>
      <c r="J34" s="6">
        <f t="shared" si="9"/>
        <v>1219147.28</v>
      </c>
      <c r="K34" s="7">
        <f t="shared" si="10"/>
        <v>0.009989335809000993</v>
      </c>
      <c r="L34" s="56">
        <f t="shared" si="11"/>
        <v>-0.0717866933407979</v>
      </c>
      <c r="M34" s="57">
        <f t="shared" si="12"/>
        <v>-0.04968837518563107</v>
      </c>
      <c r="N34" s="58">
        <f t="shared" si="13"/>
        <v>-0.06510859787178458</v>
      </c>
      <c r="O34" s="1"/>
    </row>
    <row r="35" spans="1:15" s="34" customFormat="1" ht="15">
      <c r="A35" s="22" t="s">
        <v>27</v>
      </c>
      <c r="B35" s="46">
        <v>12703083.13</v>
      </c>
      <c r="C35" s="2">
        <v>6316708.18</v>
      </c>
      <c r="D35" s="14">
        <v>14171050.1</v>
      </c>
      <c r="E35" s="6">
        <f t="shared" si="7"/>
        <v>33190841.410000004</v>
      </c>
      <c r="F35" s="53">
        <f t="shared" si="8"/>
        <v>0.2757238533716606</v>
      </c>
      <c r="G35" s="46">
        <v>12849316.44</v>
      </c>
      <c r="H35" s="2">
        <v>6746474.83</v>
      </c>
      <c r="I35" s="14">
        <v>13957432.06</v>
      </c>
      <c r="J35" s="6">
        <f t="shared" si="9"/>
        <v>33553223.33</v>
      </c>
      <c r="K35" s="7">
        <f t="shared" si="10"/>
        <v>0.2749252865640454</v>
      </c>
      <c r="L35" s="56">
        <f t="shared" si="11"/>
        <v>-0.029394064881769766</v>
      </c>
      <c r="M35" s="57">
        <f t="shared" si="12"/>
        <v>0.01530496720898955</v>
      </c>
      <c r="N35" s="58">
        <f t="shared" si="13"/>
        <v>-0.01080021184361113</v>
      </c>
      <c r="O35" s="1"/>
    </row>
    <row r="36" spans="1:15" s="34" customFormat="1" ht="15.75" thickBot="1">
      <c r="A36" s="23" t="s">
        <v>9</v>
      </c>
      <c r="B36" s="47">
        <v>221872.22</v>
      </c>
      <c r="C36" s="2">
        <v>54394.7</v>
      </c>
      <c r="D36" s="37">
        <v>40078.65</v>
      </c>
      <c r="E36" s="6">
        <f t="shared" si="7"/>
        <v>316345.57</v>
      </c>
      <c r="F36" s="53">
        <f t="shared" si="8"/>
        <v>0.0026279544552665316</v>
      </c>
      <c r="G36" s="47">
        <v>272105.59</v>
      </c>
      <c r="H36" s="2">
        <v>56204.24</v>
      </c>
      <c r="I36" s="37">
        <v>44513.56</v>
      </c>
      <c r="J36" s="6">
        <f t="shared" si="9"/>
        <v>372823.39</v>
      </c>
      <c r="K36" s="7">
        <f t="shared" si="10"/>
        <v>0.0030548056836579604</v>
      </c>
      <c r="L36" s="61">
        <f t="shared" si="11"/>
        <v>-0.1585176721635171</v>
      </c>
      <c r="M36" s="57">
        <f t="shared" si="12"/>
        <v>-0.09963053954794887</v>
      </c>
      <c r="N36" s="58">
        <f t="shared" si="13"/>
        <v>-0.15148679378726748</v>
      </c>
      <c r="O36" s="1"/>
    </row>
    <row r="37" spans="1:15" s="34" customFormat="1" ht="16.5" thickBot="1" thickTop="1">
      <c r="A37" s="15" t="s">
        <v>8</v>
      </c>
      <c r="B37" s="17">
        <f>SUM(B23:B36)</f>
        <v>69806123.96000001</v>
      </c>
      <c r="C37" s="17">
        <f>SUM(C23:C36)</f>
        <v>11467778.02</v>
      </c>
      <c r="D37" s="17">
        <f>SUM(D23:D36)</f>
        <v>39103210.86</v>
      </c>
      <c r="E37" s="17">
        <f>SUM(E23:E36)</f>
        <v>120377112.84</v>
      </c>
      <c r="F37" s="54">
        <f>IF(E$37=0,"0.00%",E37/E$37)</f>
        <v>1</v>
      </c>
      <c r="G37" s="16">
        <v>65911862.63</v>
      </c>
      <c r="H37" s="16">
        <v>12621264.91</v>
      </c>
      <c r="I37" s="17">
        <v>40391589.04</v>
      </c>
      <c r="J37" s="17">
        <f>SUM(J23:J36)</f>
        <v>122044878.99000001</v>
      </c>
      <c r="K37" s="18">
        <f>IF(J$18=0,"0.00%",J37/J$37)</f>
        <v>1</v>
      </c>
      <c r="L37" s="62">
        <f t="shared" si="11"/>
        <v>0.0348995962067602</v>
      </c>
      <c r="M37" s="19">
        <f>IF(I37=0,"0.00%",D37/I37-1)</f>
        <v>-0.031897189752156385</v>
      </c>
      <c r="N37" s="18">
        <f>IF(J37=0,"0.00%",E37/J37-1)</f>
        <v>-0.013665187460562445</v>
      </c>
      <c r="O37" s="36"/>
    </row>
    <row r="38" spans="3:15" s="34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4.2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4.25">
      <c r="A41" s="34"/>
      <c r="E41" s="52"/>
    </row>
    <row r="42" ht="14.25">
      <c r="A42" s="34"/>
    </row>
    <row r="43" ht="14.25">
      <c r="A43" s="34"/>
    </row>
    <row r="44" ht="14.25">
      <c r="A44" s="34"/>
    </row>
    <row r="45" ht="14.25">
      <c r="A45" s="34"/>
    </row>
    <row r="46" ht="14.25">
      <c r="A46" s="34"/>
    </row>
    <row r="47" ht="14.25">
      <c r="A47" s="34"/>
    </row>
    <row r="48" ht="14.25">
      <c r="A48" s="34"/>
    </row>
    <row r="49" ht="14.25">
      <c r="A49" s="34"/>
    </row>
    <row r="50" ht="14.25">
      <c r="A50" s="34"/>
    </row>
    <row r="51" ht="14.25">
      <c r="A51" s="34"/>
    </row>
    <row r="52" ht="14.25">
      <c r="A52" s="34"/>
    </row>
    <row r="53" ht="14.25">
      <c r="A53" s="34"/>
    </row>
    <row r="54" ht="14.25">
      <c r="A54" s="34"/>
    </row>
    <row r="55" ht="14.25">
      <c r="A55" s="34"/>
    </row>
    <row r="56" ht="14.25">
      <c r="A56" s="34"/>
    </row>
    <row r="57" ht="14.25">
      <c r="A57" s="34"/>
    </row>
    <row r="58" ht="14.25">
      <c r="A58" s="34"/>
    </row>
    <row r="59" ht="14.25">
      <c r="A59" s="34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Land Border Sales Jan - Oct 13-14</oddHeader>
    <oddFooter>&amp;LStatistics and Reference Materials/Land Border (Oct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2011-12-14T20:25:16Z</cp:lastPrinted>
  <dcterms:created xsi:type="dcterms:W3CDTF">2006-01-31T19:56:50Z</dcterms:created>
  <dcterms:modified xsi:type="dcterms:W3CDTF">2014-11-28T15:40:09Z</dcterms:modified>
  <cp:category/>
  <cp:version/>
  <cp:contentType/>
  <cp:contentStatus/>
</cp:coreProperties>
</file>