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0" windowWidth="7752" windowHeight="8808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<sst xmlns="http://schemas.openxmlformats.org/spreadsheetml/2006/main" count="90" uniqueCount="33">
  <si>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</si>
  <si>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</si>
  <si>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</si>
  <si>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</si>
  <si>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</si>
  <si>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</si>
  <si>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</si>
  <si>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</si>
  <si>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</si>
  <si>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</si>
  <si>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</si>
  <si>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</si>
  <si>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</si>
  <si>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</si>
  <si>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</si>
  <si>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</si>
  <si>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</si>
  <si>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</si>
  <si>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</si>
  <si>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</si>
  <si>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</si>
  <si>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</si>
  <si>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</si>
  <si>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</si>
  <si>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</si>
  <si>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</si>
  <si>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</si>
  <si>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</si>
  <si>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</si>
  <si>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Oct 12</t>
  </si>
  <si>
    <t>Jan - Oct 12</t>
  </si>
  <si>
    <t>Oct 13</t>
  </si>
  <si>
    <t>Jan - Oct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</si>
</sst>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3">
      <selection activeCell="E37" sqref="E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4.25" thickTop="1">
      <c r="A4" s="21" t="s">
        <v>20</v>
      </c>
      <c r="B4" s="5">
        <v>116721.37</v>
      </c>
      <c r="C4" s="5">
        <v>74755.98</v>
      </c>
      <c r="D4" s="6">
        <v>35272.15</v>
      </c>
      <c r="E4" s="63">
        <f>SUM(B4:D4)</f>
        <v>226749.49999999997</v>
      </c>
      <c r="F4" s="53">
        <f>IF(E$18=0,"0.00%",E4/E$18)</f>
        <v>0.017223594775056694</v>
      </c>
      <c r="G4" s="45">
        <v>117484.03</v>
      </c>
      <c r="H4" s="5">
        <v>61633.77</v>
      </c>
      <c r="I4" s="6">
        <v>27147.08</v>
      </c>
      <c r="J4" s="6">
        <f>SUM(G4:I4)</f>
        <v>206264.88</v>
      </c>
      <c r="K4" s="7">
        <f>IF(J$18=0,"0.00%",J4/J$18)</f>
        <v>0.016231731592147434</v>
      </c>
      <c r="L4" s="56">
        <f>IF((G4+H4)=0,"0.00%",(B4+C4)/(G4+H4)-1)</f>
        <v>0.06900235487483641</v>
      </c>
      <c r="M4" s="57">
        <f>IF(I4=0,"0.00%",D4/I4-1)</f>
        <v>0.29929811972411025</v>
      </c>
      <c r="N4" s="58">
        <f>IF(J4=0,"0.00%",E4/J4-1)</f>
        <v>0.09931220477281433</v>
      </c>
      <c r="O4" s="1"/>
    </row>
    <row r="5" spans="1:15" s="34" customFormat="1" ht="13.5">
      <c r="A5" s="22" t="s">
        <v>21</v>
      </c>
      <c r="B5" s="2">
        <v>3259505.13</v>
      </c>
      <c r="C5" s="2">
        <v>0</v>
      </c>
      <c r="D5" s="3">
        <v>1571563.96</v>
      </c>
      <c r="E5" s="64">
        <f aca="true" t="shared" si="0" ref="E5:E17">SUM(B5:D5)</f>
        <v>4831069.09</v>
      </c>
      <c r="F5" s="53">
        <f aca="true" t="shared" si="1" ref="F5:F17">IF(E$18=0,"0.00%",E5/E$18)</f>
        <v>0.36696167504872956</v>
      </c>
      <c r="G5" s="46">
        <v>3113139.32</v>
      </c>
      <c r="H5" s="2">
        <v>0</v>
      </c>
      <c r="I5" s="3">
        <v>1584542.86</v>
      </c>
      <c r="J5" s="6">
        <f aca="true" t="shared" si="2" ref="J5:J17">SUM(G5:I5)</f>
        <v>4697682.18</v>
      </c>
      <c r="K5" s="7">
        <f aca="true" t="shared" si="3" ref="K5:K17">IF(J$18=0,"0.00%",J5/J$18)</f>
        <v>0.369677650654702</v>
      </c>
      <c r="L5" s="56">
        <f aca="true" t="shared" si="4" ref="L5:L17">IF((G5+H5)=0,"0.00%",(B5+C5)/(G5+H5)-1)</f>
        <v>0.04701550266629262</v>
      </c>
      <c r="M5" s="57">
        <f aca="true" t="shared" si="5" ref="M5:M17">IF(I5=0,"0.00%",D5/I5-1)</f>
        <v>-0.00819094284391908</v>
      </c>
      <c r="N5" s="58">
        <f aca="true" t="shared" si="6" ref="N5:N17">IF(J5=0,"0.00%",E5/J5-1)</f>
        <v>0.02839419630554918</v>
      </c>
      <c r="O5" s="1"/>
    </row>
    <row r="6" spans="1:15" s="34" customFormat="1" ht="13.5">
      <c r="A6" s="22" t="s">
        <v>22</v>
      </c>
      <c r="B6" s="2">
        <v>4997.25</v>
      </c>
      <c r="C6" s="2">
        <v>0</v>
      </c>
      <c r="D6" s="3">
        <v>536047.01</v>
      </c>
      <c r="E6" s="64">
        <f t="shared" si="0"/>
        <v>541044.26</v>
      </c>
      <c r="F6" s="53">
        <f t="shared" si="1"/>
        <v>0.04109701273700897</v>
      </c>
      <c r="G6" s="46">
        <v>3304</v>
      </c>
      <c r="H6" s="2">
        <v>0</v>
      </c>
      <c r="I6" s="3">
        <v>555997.05</v>
      </c>
      <c r="J6" s="6">
        <f t="shared" si="2"/>
        <v>559301.05</v>
      </c>
      <c r="K6" s="7">
        <f t="shared" si="3"/>
        <v>0.044013428378142865</v>
      </c>
      <c r="L6" s="56">
        <f t="shared" si="4"/>
        <v>0.5124848668280872</v>
      </c>
      <c r="M6" s="57">
        <f t="shared" si="5"/>
        <v>-0.035881557285241006</v>
      </c>
      <c r="N6" s="58">
        <f t="shared" si="6"/>
        <v>-0.03264215220050104</v>
      </c>
      <c r="O6" s="1"/>
    </row>
    <row r="7" spans="1:15" s="34" customFormat="1" ht="13.5">
      <c r="A7" s="22" t="s">
        <v>15</v>
      </c>
      <c r="B7" s="2">
        <v>80883.62</v>
      </c>
      <c r="C7" s="2">
        <v>111891.81</v>
      </c>
      <c r="D7" s="3">
        <v>59949.89</v>
      </c>
      <c r="E7" s="64">
        <f t="shared" si="0"/>
        <v>252725.32</v>
      </c>
      <c r="F7" s="53">
        <f t="shared" si="1"/>
        <v>0.019196684010666095</v>
      </c>
      <c r="G7" s="46">
        <v>81484.41</v>
      </c>
      <c r="H7" s="2">
        <v>94951.54</v>
      </c>
      <c r="I7" s="3">
        <v>62759.74</v>
      </c>
      <c r="J7" s="6">
        <f t="shared" si="2"/>
        <v>239195.69</v>
      </c>
      <c r="K7" s="7">
        <f t="shared" si="3"/>
        <v>0.01882317648103014</v>
      </c>
      <c r="L7" s="56">
        <f t="shared" si="4"/>
        <v>0.09260856418433994</v>
      </c>
      <c r="M7" s="57">
        <f t="shared" si="5"/>
        <v>-0.04477153665709899</v>
      </c>
      <c r="N7" s="58">
        <f t="shared" si="6"/>
        <v>0.05656301750253112</v>
      </c>
      <c r="O7" s="1"/>
    </row>
    <row r="8" spans="1:15" s="34" customFormat="1" ht="13.5">
      <c r="A8" s="22" t="s">
        <v>16</v>
      </c>
      <c r="B8" s="2">
        <v>1174.74</v>
      </c>
      <c r="C8" s="2">
        <v>6939.12</v>
      </c>
      <c r="D8" s="3">
        <v>6838.82</v>
      </c>
      <c r="E8" s="64">
        <f t="shared" si="0"/>
        <v>14952.68</v>
      </c>
      <c r="F8" s="53">
        <f t="shared" si="1"/>
        <v>0.0011357859713961652</v>
      </c>
      <c r="G8" s="46">
        <v>989.62</v>
      </c>
      <c r="H8" s="2">
        <v>6605.69</v>
      </c>
      <c r="I8" s="3">
        <v>6927.01</v>
      </c>
      <c r="J8" s="6">
        <f t="shared" si="2"/>
        <v>14522.32</v>
      </c>
      <c r="K8" s="7">
        <f t="shared" si="3"/>
        <v>0.0011428140376358521</v>
      </c>
      <c r="L8" s="56">
        <f t="shared" si="4"/>
        <v>0.06827239441181465</v>
      </c>
      <c r="M8" s="57">
        <f t="shared" si="5"/>
        <v>-0.012731322749642393</v>
      </c>
      <c r="N8" s="58">
        <f t="shared" si="6"/>
        <v>0.029634383486935922</v>
      </c>
      <c r="O8" s="1"/>
    </row>
    <row r="9" spans="1:15" s="34" customFormat="1" ht="13.5">
      <c r="A9" s="22" t="s">
        <v>23</v>
      </c>
      <c r="B9" s="2">
        <v>4179.21</v>
      </c>
      <c r="C9" s="2">
        <v>2622.46</v>
      </c>
      <c r="D9" s="3">
        <v>692.73</v>
      </c>
      <c r="E9" s="64">
        <f t="shared" si="0"/>
        <v>7494.4</v>
      </c>
      <c r="F9" s="53">
        <f t="shared" si="1"/>
        <v>0.0005692647996233063</v>
      </c>
      <c r="G9" s="46">
        <v>5429.84</v>
      </c>
      <c r="H9" s="2">
        <v>4087.17</v>
      </c>
      <c r="I9" s="3">
        <v>469.9</v>
      </c>
      <c r="J9" s="6">
        <f t="shared" si="2"/>
        <v>9986.91</v>
      </c>
      <c r="K9" s="7">
        <f t="shared" si="3"/>
        <v>0.0007859061734355026</v>
      </c>
      <c r="L9" s="56">
        <f t="shared" si="4"/>
        <v>-0.28531440021603427</v>
      </c>
      <c r="M9" s="57">
        <f t="shared" si="5"/>
        <v>0.4742072781442861</v>
      </c>
      <c r="N9" s="58">
        <f t="shared" si="6"/>
        <v>-0.24957769720564216</v>
      </c>
      <c r="O9" s="1"/>
    </row>
    <row r="10" spans="1:15" s="34" customFormat="1" ht="13.5">
      <c r="A10" s="22" t="s">
        <v>13</v>
      </c>
      <c r="B10" s="2">
        <v>378201.23</v>
      </c>
      <c r="C10" s="2">
        <v>41710.41</v>
      </c>
      <c r="D10" s="3">
        <v>335832.24</v>
      </c>
      <c r="E10" s="64">
        <f t="shared" si="0"/>
        <v>755743.88</v>
      </c>
      <c r="F10" s="53">
        <f t="shared" si="1"/>
        <v>0.05740531442340148</v>
      </c>
      <c r="G10" s="46">
        <v>341534.22</v>
      </c>
      <c r="H10" s="2">
        <v>38896.11</v>
      </c>
      <c r="I10" s="3">
        <v>293889.93</v>
      </c>
      <c r="J10" s="6">
        <f t="shared" si="2"/>
        <v>674320.26</v>
      </c>
      <c r="K10" s="7">
        <f t="shared" si="3"/>
        <v>0.05306470722241747</v>
      </c>
      <c r="L10" s="56">
        <f t="shared" si="4"/>
        <v>0.10378065807739367</v>
      </c>
      <c r="M10" s="57">
        <f t="shared" si="5"/>
        <v>0.14271434887204193</v>
      </c>
      <c r="N10" s="58">
        <f t="shared" si="6"/>
        <v>0.12074918229507148</v>
      </c>
      <c r="O10" s="1"/>
    </row>
    <row r="11" spans="1:15" s="34" customFormat="1" ht="13.5">
      <c r="A11" s="22" t="s">
        <v>28</v>
      </c>
      <c r="B11" s="2">
        <v>29403.96</v>
      </c>
      <c r="C11" s="2">
        <v>9115.43</v>
      </c>
      <c r="D11" s="3">
        <v>1884.56</v>
      </c>
      <c r="E11" s="64">
        <f t="shared" si="0"/>
        <v>40403.95</v>
      </c>
      <c r="F11" s="53">
        <f t="shared" si="1"/>
        <v>0.0030690310766358997</v>
      </c>
      <c r="G11" s="46">
        <v>31899.17</v>
      </c>
      <c r="H11" s="2">
        <v>8096.35</v>
      </c>
      <c r="I11" s="3">
        <v>2203.49</v>
      </c>
      <c r="J11" s="6">
        <f t="shared" si="2"/>
        <v>42199.009999999995</v>
      </c>
      <c r="K11" s="7">
        <f t="shared" si="3"/>
        <v>0.0033207931654402117</v>
      </c>
      <c r="L11" s="56">
        <f t="shared" si="4"/>
        <v>-0.036907383626966106</v>
      </c>
      <c r="M11" s="57">
        <f t="shared" si="5"/>
        <v>-0.14473857380791377</v>
      </c>
      <c r="N11" s="58">
        <f t="shared" si="6"/>
        <v>-0.042537964753201485</v>
      </c>
      <c r="O11" s="1"/>
    </row>
    <row r="12" spans="1:15" s="34" customFormat="1" ht="13.5">
      <c r="A12" s="22" t="s">
        <v>24</v>
      </c>
      <c r="B12" s="2">
        <v>274971.76</v>
      </c>
      <c r="C12" s="2">
        <v>172260.32</v>
      </c>
      <c r="D12" s="3">
        <v>37687.05</v>
      </c>
      <c r="E12" s="64">
        <f t="shared" si="0"/>
        <v>484919.13</v>
      </c>
      <c r="F12" s="53">
        <f t="shared" si="1"/>
        <v>0.03683382143640025</v>
      </c>
      <c r="G12" s="46">
        <v>291097.16</v>
      </c>
      <c r="H12" s="2">
        <v>116571.93</v>
      </c>
      <c r="I12" s="3">
        <v>48848.24</v>
      </c>
      <c r="J12" s="6">
        <f t="shared" si="2"/>
        <v>456517.32999999996</v>
      </c>
      <c r="K12" s="7">
        <f t="shared" si="3"/>
        <v>0.03592500462378179</v>
      </c>
      <c r="L12" s="56">
        <f t="shared" si="4"/>
        <v>0.09704682295142875</v>
      </c>
      <c r="M12" s="57">
        <f t="shared" si="5"/>
        <v>-0.22848704477377269</v>
      </c>
      <c r="N12" s="58">
        <f t="shared" si="6"/>
        <v>0.062214067536056294</v>
      </c>
      <c r="O12" s="1"/>
    </row>
    <row r="13" spans="1:15" s="34" customFormat="1" ht="13.5">
      <c r="A13" s="22" t="s">
        <v>25</v>
      </c>
      <c r="B13" s="2">
        <v>17059.38</v>
      </c>
      <c r="C13" s="2">
        <v>21907.54</v>
      </c>
      <c r="D13" s="3">
        <v>30561.22</v>
      </c>
      <c r="E13" s="64">
        <f t="shared" si="0"/>
        <v>69528.14</v>
      </c>
      <c r="F13" s="53">
        <f t="shared" si="1"/>
        <v>0.00528126637026062</v>
      </c>
      <c r="G13" s="46">
        <v>17206.84</v>
      </c>
      <c r="H13" s="2">
        <v>17116.57</v>
      </c>
      <c r="I13" s="3">
        <v>31381.45</v>
      </c>
      <c r="J13" s="6">
        <f t="shared" si="2"/>
        <v>65704.86</v>
      </c>
      <c r="K13" s="7">
        <f t="shared" si="3"/>
        <v>0.005170553764749599</v>
      </c>
      <c r="L13" s="56">
        <f t="shared" si="4"/>
        <v>0.1352869659512268</v>
      </c>
      <c r="M13" s="57">
        <f t="shared" si="5"/>
        <v>-0.026137415575124834</v>
      </c>
      <c r="N13" s="58">
        <f t="shared" si="6"/>
        <v>0.058188694108776806</v>
      </c>
      <c r="O13" s="1"/>
    </row>
    <row r="14" spans="1:15" s="34" customFormat="1" ht="13.5">
      <c r="A14" s="22" t="s">
        <v>26</v>
      </c>
      <c r="B14" s="2">
        <v>2058882.87</v>
      </c>
      <c r="C14" s="2">
        <v>103341.82</v>
      </c>
      <c r="D14" s="3">
        <v>83960.16</v>
      </c>
      <c r="E14" s="64">
        <f t="shared" si="0"/>
        <v>2246184.85</v>
      </c>
      <c r="F14" s="53">
        <f t="shared" si="1"/>
        <v>0.17061725669195085</v>
      </c>
      <c r="G14" s="46">
        <v>1853414.66</v>
      </c>
      <c r="H14" s="2">
        <v>98254.73</v>
      </c>
      <c r="I14" s="3">
        <v>76264.45</v>
      </c>
      <c r="J14" s="6">
        <f t="shared" si="2"/>
        <v>2027933.8399999999</v>
      </c>
      <c r="K14" s="7">
        <f t="shared" si="3"/>
        <v>0.15958546979744131</v>
      </c>
      <c r="L14" s="56">
        <f t="shared" si="4"/>
        <v>0.10788471709340075</v>
      </c>
      <c r="M14" s="57">
        <f t="shared" si="5"/>
        <v>0.10090822132723698</v>
      </c>
      <c r="N14" s="58">
        <f t="shared" si="6"/>
        <v>0.10762235221638217</v>
      </c>
      <c r="O14" s="1"/>
    </row>
    <row r="15" spans="1:15" s="34" customFormat="1" ht="13.5">
      <c r="A15" s="22" t="s">
        <v>14</v>
      </c>
      <c r="B15" s="2">
        <v>34566.67</v>
      </c>
      <c r="C15" s="2">
        <v>44661.54</v>
      </c>
      <c r="D15" s="3">
        <v>33271.55</v>
      </c>
      <c r="E15" s="64">
        <f t="shared" si="0"/>
        <v>112499.76</v>
      </c>
      <c r="F15" s="53">
        <f t="shared" si="1"/>
        <v>0.00854533429414897</v>
      </c>
      <c r="G15" s="46">
        <v>35899.79</v>
      </c>
      <c r="H15" s="2">
        <v>44679.89</v>
      </c>
      <c r="I15" s="3">
        <v>38060.34</v>
      </c>
      <c r="J15" s="6">
        <f t="shared" si="2"/>
        <v>118640.01999999999</v>
      </c>
      <c r="K15" s="7">
        <f t="shared" si="3"/>
        <v>0.00933621351694483</v>
      </c>
      <c r="L15" s="56">
        <f t="shared" si="4"/>
        <v>-0.01677184620241734</v>
      </c>
      <c r="M15" s="57">
        <f t="shared" si="5"/>
        <v>-0.1258209989716328</v>
      </c>
      <c r="N15" s="58">
        <f t="shared" si="6"/>
        <v>-0.051755385745889115</v>
      </c>
      <c r="O15" s="1"/>
    </row>
    <row r="16" spans="1:15" s="34" customFormat="1" ht="13.5">
      <c r="A16" s="22" t="s">
        <v>27</v>
      </c>
      <c r="B16" s="2">
        <v>1348749.84</v>
      </c>
      <c r="C16" s="2">
        <v>717997.7</v>
      </c>
      <c r="D16" s="3">
        <v>1489055.44</v>
      </c>
      <c r="E16" s="64">
        <f t="shared" si="0"/>
        <v>3555802.98</v>
      </c>
      <c r="F16" s="53">
        <f t="shared" si="1"/>
        <v>0.2700941330739826</v>
      </c>
      <c r="G16" s="46">
        <v>1369487.13</v>
      </c>
      <c r="H16" s="2">
        <v>726020.88</v>
      </c>
      <c r="I16" s="14">
        <v>1469742.85</v>
      </c>
      <c r="J16" s="6">
        <f t="shared" si="2"/>
        <v>3565250.86</v>
      </c>
      <c r="K16" s="7">
        <f t="shared" si="3"/>
        <v>0.2805625224138632</v>
      </c>
      <c r="L16" s="56">
        <f t="shared" si="4"/>
        <v>-0.01372481988269747</v>
      </c>
      <c r="M16" s="57">
        <f t="shared" si="5"/>
        <v>0.013140114952761905</v>
      </c>
      <c r="N16" s="58">
        <f t="shared" si="6"/>
        <v>-0.0026499902450062285</v>
      </c>
      <c r="O16" s="1"/>
    </row>
    <row r="17" spans="1:15" s="34" customFormat="1" ht="14.25" thickBot="1">
      <c r="A17" s="23" t="s">
        <v>9</v>
      </c>
      <c r="B17" s="2">
        <v>16959.83</v>
      </c>
      <c r="C17" s="2">
        <v>4728.36</v>
      </c>
      <c r="D17" s="3">
        <v>4244.66</v>
      </c>
      <c r="E17" s="65">
        <f t="shared" si="0"/>
        <v>25932.850000000002</v>
      </c>
      <c r="F17" s="53">
        <f t="shared" si="1"/>
        <v>0.001969825290738586</v>
      </c>
      <c r="G17" s="47">
        <v>17808.71</v>
      </c>
      <c r="H17" s="2">
        <v>5721.33</v>
      </c>
      <c r="I17" s="37">
        <v>6460.04</v>
      </c>
      <c r="J17" s="6">
        <f t="shared" si="2"/>
        <v>29990.08</v>
      </c>
      <c r="K17" s="7">
        <f t="shared" si="3"/>
        <v>0.0023600281782678125</v>
      </c>
      <c r="L17" s="56">
        <f t="shared" si="4"/>
        <v>-0.07827653501651499</v>
      </c>
      <c r="M17" s="57">
        <f t="shared" si="5"/>
        <v>-0.3429359570528975</v>
      </c>
      <c r="N17" s="58">
        <f t="shared" si="6"/>
        <v>-0.13528573448286896</v>
      </c>
      <c r="O17" s="1"/>
    </row>
    <row r="18" spans="1:15" s="34" customFormat="1" ht="15" thickBot="1" thickTop="1">
      <c r="A18" s="15" t="s">
        <v>8</v>
      </c>
      <c r="B18" s="17">
        <f>SUM(B4:B17)</f>
        <v>7626256.86</v>
      </c>
      <c r="C18" s="17">
        <f>SUM(C4:C17)</f>
        <v>1311932.49</v>
      </c>
      <c r="D18" s="17">
        <f>SUM(D4:D17)</f>
        <v>4226861.4399999995</v>
      </c>
      <c r="E18" s="17">
        <f>SUM(B18:D18)</f>
        <v>13165050.79</v>
      </c>
      <c r="F18" s="54">
        <f>IF(E$18=0,"0.00%",E18/E$18)</f>
        <v>1</v>
      </c>
      <c r="G18" s="16">
        <f>SUM(G4:G17)</f>
        <v>7280178.899999999</v>
      </c>
      <c r="H18" s="16">
        <f>SUM(H4:H17)</f>
        <v>1222635.9600000002</v>
      </c>
      <c r="I18" s="17">
        <f>SUM(I4:I17)</f>
        <v>4204694.430000001</v>
      </c>
      <c r="J18" s="17">
        <f>SUM(J4:J17)</f>
        <v>12707509.29</v>
      </c>
      <c r="K18" s="18">
        <f>IF(J$18=0,"0.00%",J18/J$18)</f>
        <v>1</v>
      </c>
      <c r="L18" s="59">
        <f>IF(H18=0,"0.00%",(B18+C18)/(G18+H18)-1)</f>
        <v>0.051203571660503044</v>
      </c>
      <c r="M18" s="60">
        <f>IF(I18=0,"0.00%",D18/I18-1)</f>
        <v>0.005271966933397154</v>
      </c>
      <c r="N18" s="54">
        <f>IF(J18=0,"0.00%",E18/J18-1)</f>
        <v>0.03600560027605537</v>
      </c>
      <c r="O18" s="36"/>
    </row>
    <row r="19" spans="1:15" s="34" customFormat="1" ht="1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9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45">
        <v>1210230.25</v>
      </c>
      <c r="C23" s="5">
        <v>742145.41</v>
      </c>
      <c r="D23" s="6">
        <v>349386.59</v>
      </c>
      <c r="E23" s="6">
        <f>SUM(B23:D23)</f>
        <v>2301762.25</v>
      </c>
      <c r="F23" s="53">
        <f>IF(E$37=0,"0.00%",E23/E$37)</f>
        <v>0.01885996585066547</v>
      </c>
      <c r="G23" s="45">
        <v>1186579.23</v>
      </c>
      <c r="H23" s="5">
        <v>647374.77</v>
      </c>
      <c r="I23" s="6">
        <v>245642.57</v>
      </c>
      <c r="J23" s="6">
        <f>SUM(G23:I23)</f>
        <v>2079596.57</v>
      </c>
      <c r="K23" s="7">
        <f>IF(J$18=0,"0.00%",J23/J$37)</f>
        <v>0.017077641995341376</v>
      </c>
      <c r="L23" s="56">
        <f>IF((G23+H23)=0,"0.00",(B23+C23)/(G23+H23)-1)</f>
        <v>0.0645717722472865</v>
      </c>
      <c r="M23" s="57">
        <f>IF(I23=0,"0.00%",D23/I23-1)</f>
        <v>0.4223373009002471</v>
      </c>
      <c r="N23" s="58">
        <f>IF(J23=0,"0.00%",E23/J23-1)</f>
        <v>0.10683114369629876</v>
      </c>
      <c r="O23" s="1"/>
    </row>
    <row r="24" spans="1:15" s="34" customFormat="1" ht="13.5">
      <c r="A24" s="22" t="s">
        <v>21</v>
      </c>
      <c r="B24" s="46">
        <v>30694464.69</v>
      </c>
      <c r="C24" s="2">
        <v>0</v>
      </c>
      <c r="D24" s="3">
        <v>14272063.57</v>
      </c>
      <c r="E24" s="6">
        <f aca="true" t="shared" si="7" ref="E24:E36">SUM(B24:D24)</f>
        <v>44966528.260000005</v>
      </c>
      <c r="F24" s="53">
        <f aca="true" t="shared" si="8" ref="F24:F36">IF(E$37=0,"0.00%",E24/E$37)</f>
        <v>0.36844256499844147</v>
      </c>
      <c r="G24" s="46">
        <v>30256123.57</v>
      </c>
      <c r="H24" s="2">
        <v>0</v>
      </c>
      <c r="I24" s="3">
        <v>14783286.03</v>
      </c>
      <c r="J24" s="6">
        <f aca="true" t="shared" si="9" ref="J24:J36">SUM(G24:I24)</f>
        <v>45039409.6</v>
      </c>
      <c r="K24" s="7">
        <f aca="true" t="shared" si="10" ref="K24:K36">IF(J$18=0,"0.00%",J24/J$37)</f>
        <v>0.3698635225342488</v>
      </c>
      <c r="L24" s="56">
        <f aca="true" t="shared" si="11" ref="L24:L37">IF((G24+H24)=0,"0.00",(B24+C24)/(G24+H24)-1)</f>
        <v>0.014487682765634613</v>
      </c>
      <c r="M24" s="57">
        <f aca="true" t="shared" si="12" ref="M24:M36">IF(I24=0,"0.00%",D24/I24-1)</f>
        <v>-0.0345811113281963</v>
      </c>
      <c r="N24" s="58">
        <f aca="true" t="shared" si="13" ref="N24:N36">IF(J24=0,"0.00%",E24/J24-1)</f>
        <v>-0.00161816819197369</v>
      </c>
      <c r="O24" s="1"/>
    </row>
    <row r="25" spans="1:15" s="34" customFormat="1" ht="13.5">
      <c r="A25" s="22" t="s">
        <v>22</v>
      </c>
      <c r="B25" s="46">
        <v>36373.36</v>
      </c>
      <c r="C25" s="2">
        <v>0</v>
      </c>
      <c r="D25" s="3">
        <v>5611855.88</v>
      </c>
      <c r="E25" s="6">
        <f t="shared" si="7"/>
        <v>5648229.24</v>
      </c>
      <c r="F25" s="53">
        <f t="shared" si="8"/>
        <v>0.04627993641964116</v>
      </c>
      <c r="G25" s="46">
        <v>41351.68</v>
      </c>
      <c r="H25" s="2">
        <v>0</v>
      </c>
      <c r="I25" s="3">
        <v>5980526.7</v>
      </c>
      <c r="J25" s="6">
        <f t="shared" si="9"/>
        <v>6021878.38</v>
      </c>
      <c r="K25" s="7">
        <f t="shared" si="10"/>
        <v>0.049451650669498026</v>
      </c>
      <c r="L25" s="56">
        <f t="shared" si="11"/>
        <v>-0.12038978827462388</v>
      </c>
      <c r="M25" s="57">
        <f t="shared" si="12"/>
        <v>-0.06164520927563122</v>
      </c>
      <c r="N25" s="58">
        <f t="shared" si="13"/>
        <v>-0.06204860284807012</v>
      </c>
      <c r="O25" s="1"/>
    </row>
    <row r="26" spans="1:15" s="34" customFormat="1" ht="13.5">
      <c r="A26" s="22" t="s">
        <v>15</v>
      </c>
      <c r="B26" s="46">
        <v>728677.11</v>
      </c>
      <c r="C26" s="2">
        <v>982919.3</v>
      </c>
      <c r="D26" s="3">
        <v>563830.49</v>
      </c>
      <c r="E26" s="6">
        <f t="shared" si="7"/>
        <v>2275426.9000000004</v>
      </c>
      <c r="F26" s="53">
        <f t="shared" si="8"/>
        <v>0.018644181704555108</v>
      </c>
      <c r="G26" s="46">
        <v>723654.53</v>
      </c>
      <c r="H26" s="2">
        <v>1001091.42</v>
      </c>
      <c r="I26" s="3">
        <v>513052.64</v>
      </c>
      <c r="J26" s="6">
        <f t="shared" si="9"/>
        <v>2237798.5900000003</v>
      </c>
      <c r="K26" s="7">
        <f t="shared" si="10"/>
        <v>0.01837679660036164</v>
      </c>
      <c r="L26" s="56">
        <f t="shared" si="11"/>
        <v>-0.00762404457305732</v>
      </c>
      <c r="M26" s="57">
        <f t="shared" si="12"/>
        <v>0.09897200801851436</v>
      </c>
      <c r="N26" s="58">
        <f t="shared" si="13"/>
        <v>0.01681487787513536</v>
      </c>
      <c r="O26" s="1"/>
    </row>
    <row r="27" spans="1:15" s="34" customFormat="1" ht="13.5">
      <c r="A27" s="22" t="s">
        <v>16</v>
      </c>
      <c r="B27" s="46">
        <v>9692.76</v>
      </c>
      <c r="C27" s="2">
        <v>55103.88</v>
      </c>
      <c r="D27" s="3">
        <v>56108.55</v>
      </c>
      <c r="E27" s="6">
        <f t="shared" si="7"/>
        <v>120905.19</v>
      </c>
      <c r="F27" s="53">
        <f t="shared" si="8"/>
        <v>0.0009906617221514605</v>
      </c>
      <c r="G27" s="46">
        <v>14363.5</v>
      </c>
      <c r="H27" s="2">
        <v>50319.91</v>
      </c>
      <c r="I27" s="3">
        <v>56118.99</v>
      </c>
      <c r="J27" s="6">
        <f t="shared" si="9"/>
        <v>120802.4</v>
      </c>
      <c r="K27" s="7">
        <f t="shared" si="10"/>
        <v>0.0009920290161750107</v>
      </c>
      <c r="L27" s="56">
        <f t="shared" si="11"/>
        <v>0.0017505261395462934</v>
      </c>
      <c r="M27" s="57">
        <f t="shared" si="12"/>
        <v>-0.00018603328392041707</v>
      </c>
      <c r="N27" s="58">
        <f t="shared" si="13"/>
        <v>0.0008508936908537823</v>
      </c>
      <c r="O27" s="1"/>
    </row>
    <row r="28" spans="1:15" s="34" customFormat="1" ht="13.5">
      <c r="A28" s="22" t="s">
        <v>23</v>
      </c>
      <c r="B28" s="46">
        <v>30200.22</v>
      </c>
      <c r="C28" s="2">
        <v>26230.42</v>
      </c>
      <c r="D28" s="3">
        <v>9146.51</v>
      </c>
      <c r="E28" s="6">
        <f t="shared" si="7"/>
        <v>65577.15</v>
      </c>
      <c r="F28" s="53">
        <f t="shared" si="8"/>
        <v>0.0005373199641205198</v>
      </c>
      <c r="G28" s="46">
        <v>33862.03</v>
      </c>
      <c r="H28" s="2">
        <v>34079.42</v>
      </c>
      <c r="I28" s="3">
        <v>4338.22</v>
      </c>
      <c r="J28" s="6">
        <f t="shared" si="9"/>
        <v>72279.67</v>
      </c>
      <c r="K28" s="7">
        <f t="shared" si="10"/>
        <v>0.0005935604749537629</v>
      </c>
      <c r="L28" s="56">
        <f t="shared" si="11"/>
        <v>-0.16942249539861154</v>
      </c>
      <c r="M28" s="57">
        <f t="shared" si="12"/>
        <v>1.1083555006431207</v>
      </c>
      <c r="N28" s="58">
        <f t="shared" si="13"/>
        <v>-0.09273036249335398</v>
      </c>
      <c r="O28" s="1"/>
    </row>
    <row r="29" spans="1:15" s="34" customFormat="1" ht="13.5">
      <c r="A29" s="22" t="s">
        <v>13</v>
      </c>
      <c r="B29" s="46">
        <v>3320553.16</v>
      </c>
      <c r="C29" s="2">
        <v>400451.06</v>
      </c>
      <c r="D29" s="3">
        <v>2866497</v>
      </c>
      <c r="E29" s="6">
        <f t="shared" si="7"/>
        <v>6587501.220000001</v>
      </c>
      <c r="F29" s="53">
        <f t="shared" si="8"/>
        <v>0.05397605597642291</v>
      </c>
      <c r="G29" s="46">
        <v>3113937.86</v>
      </c>
      <c r="H29" s="2">
        <v>398992.73</v>
      </c>
      <c r="I29" s="3">
        <v>2769767.28</v>
      </c>
      <c r="J29" s="6">
        <f t="shared" si="9"/>
        <v>6282697.869999999</v>
      </c>
      <c r="K29" s="7">
        <f t="shared" si="10"/>
        <v>0.05159349968958345</v>
      </c>
      <c r="L29" s="56">
        <f t="shared" si="11"/>
        <v>0.059230783150771016</v>
      </c>
      <c r="M29" s="57">
        <f t="shared" si="12"/>
        <v>0.03492341060509618</v>
      </c>
      <c r="N29" s="58">
        <f t="shared" si="13"/>
        <v>0.048514723500463486</v>
      </c>
      <c r="O29" s="1"/>
    </row>
    <row r="30" spans="1:15" s="34" customFormat="1" ht="13.5">
      <c r="A30" s="22" t="s">
        <v>28</v>
      </c>
      <c r="B30" s="46">
        <v>212438.35</v>
      </c>
      <c r="C30" s="2">
        <v>75020.53</v>
      </c>
      <c r="D30" s="3">
        <v>21873.7</v>
      </c>
      <c r="E30" s="6">
        <f t="shared" si="7"/>
        <v>309332.58</v>
      </c>
      <c r="F30" s="53">
        <f t="shared" si="8"/>
        <v>0.0025345805785537776</v>
      </c>
      <c r="G30" s="46">
        <v>293473.52</v>
      </c>
      <c r="H30" s="2">
        <v>74650.68</v>
      </c>
      <c r="I30" s="3">
        <v>22446.76</v>
      </c>
      <c r="J30" s="6">
        <f t="shared" si="9"/>
        <v>390570.96</v>
      </c>
      <c r="K30" s="7">
        <f t="shared" si="10"/>
        <v>0.003207367777422713</v>
      </c>
      <c r="L30" s="56">
        <f t="shared" si="11"/>
        <v>-0.21912528434696765</v>
      </c>
      <c r="M30" s="57">
        <f t="shared" si="12"/>
        <v>-0.025529742377073505</v>
      </c>
      <c r="N30" s="58">
        <f t="shared" si="13"/>
        <v>-0.20799902788471525</v>
      </c>
      <c r="O30" s="1"/>
    </row>
    <row r="31" spans="1:15" s="34" customFormat="1" ht="13.5">
      <c r="A31" s="22" t="s">
        <v>24</v>
      </c>
      <c r="B31" s="46">
        <v>2372498.33</v>
      </c>
      <c r="C31" s="2">
        <v>1657373.24</v>
      </c>
      <c r="D31" s="3">
        <v>322784.13</v>
      </c>
      <c r="E31" s="6">
        <f t="shared" si="7"/>
        <v>4352655.7</v>
      </c>
      <c r="F31" s="53">
        <f t="shared" si="8"/>
        <v>0.03566438621612828</v>
      </c>
      <c r="G31" s="46">
        <v>2467224.86</v>
      </c>
      <c r="H31" s="2">
        <v>1380419.11</v>
      </c>
      <c r="I31" s="3">
        <v>424673.46</v>
      </c>
      <c r="J31" s="6">
        <f t="shared" si="9"/>
        <v>4272317.43</v>
      </c>
      <c r="K31" s="7">
        <f t="shared" si="10"/>
        <v>0.03508426038613679</v>
      </c>
      <c r="L31" s="56">
        <f t="shared" si="11"/>
        <v>0.047360826890644026</v>
      </c>
      <c r="M31" s="57">
        <f t="shared" si="12"/>
        <v>-0.23992394062016498</v>
      </c>
      <c r="N31" s="58">
        <f t="shared" si="13"/>
        <v>0.01880437755768538</v>
      </c>
      <c r="O31" s="1"/>
    </row>
    <row r="32" spans="1:15" s="34" customFormat="1" ht="13.5">
      <c r="A32" s="22" t="s">
        <v>25</v>
      </c>
      <c r="B32" s="46">
        <v>204094.06</v>
      </c>
      <c r="C32" s="2">
        <v>200752.74</v>
      </c>
      <c r="D32" s="3">
        <v>212592.14</v>
      </c>
      <c r="E32" s="6">
        <f t="shared" si="7"/>
        <v>617438.94</v>
      </c>
      <c r="F32" s="53">
        <f t="shared" si="8"/>
        <v>0.0050591138695019805</v>
      </c>
      <c r="G32" s="46">
        <v>190602</v>
      </c>
      <c r="H32" s="2">
        <v>175801.19</v>
      </c>
      <c r="I32" s="3">
        <v>245999.4</v>
      </c>
      <c r="J32" s="6">
        <f t="shared" si="9"/>
        <v>612402.59</v>
      </c>
      <c r="K32" s="7">
        <f t="shared" si="10"/>
        <v>0.005029048585630158</v>
      </c>
      <c r="L32" s="56">
        <f t="shared" si="11"/>
        <v>0.10492160289324981</v>
      </c>
      <c r="M32" s="57">
        <f t="shared" si="12"/>
        <v>-0.13580220114358</v>
      </c>
      <c r="N32" s="58">
        <f t="shared" si="13"/>
        <v>0.00822392015030493</v>
      </c>
      <c r="O32" s="1"/>
    </row>
    <row r="33" spans="1:15" s="34" customFormat="1" ht="13.5">
      <c r="A33" s="22" t="s">
        <v>26</v>
      </c>
      <c r="B33" s="46">
        <v>18036184.71</v>
      </c>
      <c r="C33" s="2">
        <v>890080.54</v>
      </c>
      <c r="D33" s="3">
        <v>728062.31</v>
      </c>
      <c r="E33" s="6">
        <f t="shared" si="7"/>
        <v>19654327.56</v>
      </c>
      <c r="F33" s="53">
        <f t="shared" si="8"/>
        <v>0.1610418046431134</v>
      </c>
      <c r="G33" s="46">
        <v>17116643.28</v>
      </c>
      <c r="H33" s="2">
        <v>886549.14</v>
      </c>
      <c r="I33" s="3">
        <v>720705.9</v>
      </c>
      <c r="J33" s="6">
        <f t="shared" si="9"/>
        <v>18723898.32</v>
      </c>
      <c r="K33" s="7">
        <f t="shared" si="10"/>
        <v>0.1537606076481141</v>
      </c>
      <c r="L33" s="56">
        <f t="shared" si="11"/>
        <v>0.051272730328346894</v>
      </c>
      <c r="M33" s="57">
        <f t="shared" si="12"/>
        <v>0.01020722877390079</v>
      </c>
      <c r="N33" s="58">
        <f t="shared" si="13"/>
        <v>0.049692068611917106</v>
      </c>
      <c r="O33" s="1"/>
    </row>
    <row r="34" spans="1:15" s="34" customFormat="1" ht="13.5">
      <c r="A34" s="22" t="s">
        <v>14</v>
      </c>
      <c r="B34" s="46">
        <v>373478.03</v>
      </c>
      <c r="C34" s="2">
        <v>477243.84</v>
      </c>
      <c r="D34" s="3">
        <v>368425.41</v>
      </c>
      <c r="E34" s="6">
        <f t="shared" si="7"/>
        <v>1219147.28</v>
      </c>
      <c r="F34" s="53">
        <f t="shared" si="8"/>
        <v>0.009989335809000993</v>
      </c>
      <c r="G34" s="46">
        <v>367689.51</v>
      </c>
      <c r="H34" s="2">
        <v>486189.49</v>
      </c>
      <c r="I34" s="3">
        <v>405704.78</v>
      </c>
      <c r="J34" s="6">
        <f t="shared" si="9"/>
        <v>1259583.78</v>
      </c>
      <c r="K34" s="7">
        <f t="shared" si="10"/>
        <v>0.010343698950214577</v>
      </c>
      <c r="L34" s="56">
        <f t="shared" si="11"/>
        <v>-0.003697397406423941</v>
      </c>
      <c r="M34" s="57">
        <f t="shared" si="12"/>
        <v>-0.09188792402199464</v>
      </c>
      <c r="N34" s="58">
        <f t="shared" si="13"/>
        <v>-0.03210306502994187</v>
      </c>
      <c r="O34" s="1"/>
    </row>
    <row r="35" spans="1:15" s="34" customFormat="1" ht="13.5">
      <c r="A35" s="22" t="s">
        <v>27</v>
      </c>
      <c r="B35" s="46">
        <v>12849316.44</v>
      </c>
      <c r="C35" s="2">
        <v>6746474.83</v>
      </c>
      <c r="D35" s="14">
        <v>13957432.06</v>
      </c>
      <c r="E35" s="6">
        <f t="shared" si="7"/>
        <v>33553223.33</v>
      </c>
      <c r="F35" s="53">
        <f t="shared" si="8"/>
        <v>0.2749252865640454</v>
      </c>
      <c r="G35" s="46">
        <v>13443781.13</v>
      </c>
      <c r="H35" s="2">
        <v>6914738.86</v>
      </c>
      <c r="I35" s="14">
        <v>13925049.21</v>
      </c>
      <c r="J35" s="6">
        <f t="shared" si="9"/>
        <v>34283569.2</v>
      </c>
      <c r="K35" s="7">
        <f t="shared" si="10"/>
        <v>0.2815365872237961</v>
      </c>
      <c r="L35" s="56">
        <f t="shared" si="11"/>
        <v>-0.037464841274053806</v>
      </c>
      <c r="M35" s="57">
        <f t="shared" si="12"/>
        <v>0.0023255106327915165</v>
      </c>
      <c r="N35" s="58">
        <f t="shared" si="13"/>
        <v>-0.021303087369328066</v>
      </c>
      <c r="O35" s="1"/>
    </row>
    <row r="36" spans="1:15" s="34" customFormat="1" ht="14.25" thickBot="1">
      <c r="A36" s="23" t="s">
        <v>9</v>
      </c>
      <c r="B36" s="47">
        <v>272105.59</v>
      </c>
      <c r="C36" s="2">
        <v>56204.24</v>
      </c>
      <c r="D36" s="37">
        <v>44513.56</v>
      </c>
      <c r="E36" s="6">
        <f t="shared" si="7"/>
        <v>372823.39</v>
      </c>
      <c r="F36" s="53">
        <f t="shared" si="8"/>
        <v>0.0030548056836579604</v>
      </c>
      <c r="G36" s="47">
        <v>256440.2</v>
      </c>
      <c r="H36" s="2">
        <v>59578.38</v>
      </c>
      <c r="I36" s="37">
        <v>60227.08</v>
      </c>
      <c r="J36" s="6">
        <f t="shared" si="9"/>
        <v>376245.66000000003</v>
      </c>
      <c r="K36" s="7">
        <f t="shared" si="10"/>
        <v>0.00308972844852352</v>
      </c>
      <c r="L36" s="61">
        <f t="shared" si="11"/>
        <v>0.03889407388641519</v>
      </c>
      <c r="M36" s="57">
        <f t="shared" si="12"/>
        <v>-0.26090456319648914</v>
      </c>
      <c r="N36" s="58">
        <f t="shared" si="13"/>
        <v>-0.009095839138715922</v>
      </c>
      <c r="O36" s="1"/>
    </row>
    <row r="37" spans="1:15" s="34" customFormat="1" ht="15" thickBot="1" thickTop="1">
      <c r="A37" s="15" t="s">
        <v>8</v>
      </c>
      <c r="B37" s="17">
        <f>SUM(B23:B36)</f>
        <v>70350307.06</v>
      </c>
      <c r="C37" s="17">
        <f>SUM(C23:C36)</f>
        <v>12310000.03</v>
      </c>
      <c r="D37" s="17">
        <f>SUM(D23:D36)</f>
        <v>39384571.9</v>
      </c>
      <c r="E37" s="17">
        <f>SUM(E23:E36)</f>
        <v>122044878.99000001</v>
      </c>
      <c r="F37" s="54">
        <f>IF(E$37=0,"0.00%",E37/E$37)</f>
        <v>1</v>
      </c>
      <c r="G37" s="16">
        <v>65911862.63</v>
      </c>
      <c r="H37" s="16">
        <v>12621264.91</v>
      </c>
      <c r="I37" s="17">
        <v>40391589.04</v>
      </c>
      <c r="J37" s="17">
        <f>SUM(J23:J36)</f>
        <v>121773051.02</v>
      </c>
      <c r="K37" s="18">
        <f>IF(J$18=0,"0.00%",J37/J$37)</f>
        <v>1</v>
      </c>
      <c r="L37" s="62">
        <f t="shared" si="11"/>
        <v>0.0525533577902888</v>
      </c>
      <c r="M37" s="19">
        <f>IF(I37=0,"0.00%",D37/I37-1)</f>
        <v>-0.024931357342805827</v>
      </c>
      <c r="N37" s="18">
        <f>IF(J37=0,"0.00%",E37/J37-1)</f>
        <v>0.0022322506311791557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2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&amp;C&amp;"Arial,Bold"&amp;14National Land Border Sales Jan - Oct 12-13</oddHeader>
    <oddFooter>&amp;LStatistics and Reference Materials/Land Border (Oct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2011-12-14T20:25:16Z</cp:lastPrinted>
  <dcterms:created xsi:type="dcterms:W3CDTF">2006-01-31T19:56:50Z</dcterms:created>
  <dcterms:modified xsi:type="dcterms:W3CDTF">2013-11-28T13:25:17Z</dcterms:modified>
  <cp:category/>
  <cp:version/>
  <cp:contentType/>
  <cp:contentStatus/>
</cp:coreProperties>
</file>