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<sst xmlns="http://schemas.openxmlformats.org/spreadsheetml/2006/main" count="90" uniqueCount="33">
  <si>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</si>
  <si>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</si>
  <si>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</si>
  <si>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</si>
  <si>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</si>
  <si>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</si>
  <si>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</si>
  <si>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</si>
  <si>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</si>
  <si>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</si>
  <si>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</si>
  <si>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</si>
  <si>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</si>
  <si>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</si>
  <si>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</si>
  <si>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</si>
  <si>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</si>
  <si>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</si>
  <si>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</si>
  <si>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</si>
  <si>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</si>
  <si>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</si>
  <si>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</si>
  <si>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</si>
  <si>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</si>
  <si>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</si>
  <si>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</si>
  <si>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</si>
  <si>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</si>
  <si>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Nov 14</t>
  </si>
  <si>
    <t>Jan - Nov 14</t>
  </si>
  <si>
    <t>Nov 15</t>
  </si>
  <si>
    <t>Jan - Nov 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</si>
</sst>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72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72" fontId="1" fillId="33" borderId="21" xfId="0" applyNumberFormat="1" applyFont="1" applyFill="1" applyBorder="1" applyAlignment="1">
      <alignment/>
    </xf>
    <xf numFmtId="172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2" fontId="2" fillId="0" borderId="38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1" fillId="0" borderId="36" xfId="0" applyNumberFormat="1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72" fontId="2" fillId="0" borderId="42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0" fontId="2" fillId="0" borderId="13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3">
      <selection activeCell="B37" sqref="B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1.71093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5" t="s">
        <v>17</v>
      </c>
      <c r="B1" s="41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2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2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4" customFormat="1" ht="15.75" thickTop="1">
      <c r="A4" s="21" t="s">
        <v>20</v>
      </c>
      <c r="B4" s="5">
        <v>131897.46</v>
      </c>
      <c r="C4" s="5">
        <v>79182.76</v>
      </c>
      <c r="D4" s="6">
        <v>34293.71</v>
      </c>
      <c r="E4" s="62">
        <f>SUM(B4:D4)</f>
        <v>245373.92999999996</v>
      </c>
      <c r="F4" s="52">
        <f>IF(E$18=0,"0.00%",E4/E$18)</f>
        <v>0.02071182301970676</v>
      </c>
      <c r="G4" s="5">
        <v>93751.89</v>
      </c>
      <c r="H4" s="5">
        <v>56603.47</v>
      </c>
      <c r="I4" s="6">
        <v>31466.6</v>
      </c>
      <c r="J4" s="6">
        <f>SUM(G4:I4)</f>
        <v>181821.96</v>
      </c>
      <c r="K4" s="7">
        <f>IF(J$18=0,"0.00%",J4/J$18)</f>
        <v>0.015085449484064062</v>
      </c>
      <c r="L4" s="55">
        <f>IF((G4+H4)=0,"0.00%",(B4+C4)/(G4+H4)-1)</f>
        <v>0.40387559179799104</v>
      </c>
      <c r="M4" s="56">
        <f>IF(I4=0,"0.00%",D4/I4-1)</f>
        <v>0.08984478780675387</v>
      </c>
      <c r="N4" s="57">
        <f>IF(J4=0,"0.00%",E4/J4-1)</f>
        <v>0.34952857179627794</v>
      </c>
      <c r="O4" s="1"/>
    </row>
    <row r="5" spans="1:15" s="34" customFormat="1" ht="15">
      <c r="A5" s="22" t="s">
        <v>21</v>
      </c>
      <c r="B5" s="2">
        <v>3574970.6</v>
      </c>
      <c r="C5" s="2">
        <v>0</v>
      </c>
      <c r="D5" s="3">
        <v>1395730.45</v>
      </c>
      <c r="E5" s="63">
        <f aca="true" t="shared" si="0" ref="E5:E17">SUM(B5:D5)</f>
        <v>4970701.05</v>
      </c>
      <c r="F5" s="52">
        <f aca="true" t="shared" si="1" ref="F5:F17">IF(E$18=0,"0.00%",E5/E$18)</f>
        <v>0.41957301833764726</v>
      </c>
      <c r="G5" s="2">
        <v>3242692.7</v>
      </c>
      <c r="H5" s="2">
        <v>0</v>
      </c>
      <c r="I5" s="3">
        <v>1408476.29</v>
      </c>
      <c r="J5" s="6">
        <f aca="true" t="shared" si="2" ref="J5:J17">SUM(G5:I5)</f>
        <v>4651168.99</v>
      </c>
      <c r="K5" s="7">
        <f aca="true" t="shared" si="3" ref="K5:K17">IF(J$18=0,"0.00%",J5/J$18)</f>
        <v>0.38589934263435655</v>
      </c>
      <c r="L5" s="55">
        <f aca="true" t="shared" si="4" ref="L5:L17">IF((G5+H5)=0,"0.00%",(B5+C5)/(G5+H5)-1)</f>
        <v>0.10246974682491494</v>
      </c>
      <c r="M5" s="56">
        <f aca="true" t="shared" si="5" ref="M5:M17">IF(I5=0,"0.00%",D5/I5-1)</f>
        <v>-0.009049382009831408</v>
      </c>
      <c r="N5" s="57">
        <f aca="true" t="shared" si="6" ref="N5:N17">IF(J5=0,"0.00%",E5/J5-1)</f>
        <v>0.06869930133413615</v>
      </c>
      <c r="O5" s="1"/>
    </row>
    <row r="6" spans="1:15" s="34" customFormat="1" ht="15">
      <c r="A6" s="22" t="s">
        <v>22</v>
      </c>
      <c r="B6" s="2">
        <v>5667.62</v>
      </c>
      <c r="C6" s="2">
        <v>0</v>
      </c>
      <c r="D6" s="3">
        <v>526563.82</v>
      </c>
      <c r="E6" s="63">
        <f t="shared" si="0"/>
        <v>532231.44</v>
      </c>
      <c r="F6" s="52">
        <f t="shared" si="1"/>
        <v>0.04492524283571477</v>
      </c>
      <c r="G6" s="2">
        <v>5313.9</v>
      </c>
      <c r="H6" s="2">
        <v>0</v>
      </c>
      <c r="I6" s="3">
        <v>529020.8</v>
      </c>
      <c r="J6" s="6">
        <f t="shared" si="2"/>
        <v>534334.7000000001</v>
      </c>
      <c r="K6" s="7">
        <f t="shared" si="3"/>
        <v>0.04433281394850505</v>
      </c>
      <c r="L6" s="55">
        <f t="shared" si="4"/>
        <v>0.0665650463877756</v>
      </c>
      <c r="M6" s="56">
        <f t="shared" si="5"/>
        <v>-0.004644392054150015</v>
      </c>
      <c r="N6" s="57">
        <f t="shared" si="6"/>
        <v>-0.003936221997186684</v>
      </c>
      <c r="O6" s="1"/>
    </row>
    <row r="7" spans="1:15" s="34" customFormat="1" ht="15">
      <c r="A7" s="22" t="s">
        <v>15</v>
      </c>
      <c r="B7" s="2">
        <v>68239.77</v>
      </c>
      <c r="C7" s="2">
        <v>87098.79</v>
      </c>
      <c r="D7" s="3">
        <v>38455.35</v>
      </c>
      <c r="E7" s="63">
        <f t="shared" si="0"/>
        <v>193793.91</v>
      </c>
      <c r="F7" s="52">
        <f t="shared" si="1"/>
        <v>0.01635799355790153</v>
      </c>
      <c r="G7" s="2">
        <v>58621.97</v>
      </c>
      <c r="H7" s="2">
        <v>82154.42</v>
      </c>
      <c r="I7" s="3">
        <v>35775.95</v>
      </c>
      <c r="J7" s="6">
        <f t="shared" si="2"/>
        <v>176552.34000000003</v>
      </c>
      <c r="K7" s="7">
        <f t="shared" si="3"/>
        <v>0.014648238344605368</v>
      </c>
      <c r="L7" s="55">
        <f t="shared" si="4"/>
        <v>0.10344184845200233</v>
      </c>
      <c r="M7" s="56">
        <f t="shared" si="5"/>
        <v>0.07489388821261223</v>
      </c>
      <c r="N7" s="57">
        <f t="shared" si="6"/>
        <v>0.09765698942307965</v>
      </c>
      <c r="O7" s="1"/>
    </row>
    <row r="8" spans="1:15" s="34" customFormat="1" ht="15">
      <c r="A8" s="22" t="s">
        <v>16</v>
      </c>
      <c r="B8" s="2">
        <v>120.25</v>
      </c>
      <c r="C8" s="2">
        <v>2483.64</v>
      </c>
      <c r="D8" s="3">
        <v>3636.25</v>
      </c>
      <c r="E8" s="63">
        <f t="shared" si="0"/>
        <v>6240.139999999999</v>
      </c>
      <c r="F8" s="52">
        <f t="shared" si="1"/>
        <v>0.0005267253750151573</v>
      </c>
      <c r="G8" s="2">
        <v>384.56</v>
      </c>
      <c r="H8" s="2">
        <v>4154.23</v>
      </c>
      <c r="I8" s="3">
        <v>3663.38</v>
      </c>
      <c r="J8" s="6">
        <f t="shared" si="2"/>
        <v>8202.17</v>
      </c>
      <c r="K8" s="7">
        <f t="shared" si="3"/>
        <v>0.0006805196753720274</v>
      </c>
      <c r="L8" s="55">
        <f t="shared" si="4"/>
        <v>-0.42630304552534926</v>
      </c>
      <c r="M8" s="56">
        <f t="shared" si="5"/>
        <v>-0.007405729135388617</v>
      </c>
      <c r="N8" s="57">
        <f t="shared" si="6"/>
        <v>-0.23920864844303402</v>
      </c>
      <c r="O8" s="1"/>
    </row>
    <row r="9" spans="1:15" s="34" customFormat="1" ht="15">
      <c r="A9" s="22" t="s">
        <v>23</v>
      </c>
      <c r="B9" s="2">
        <v>1028.93</v>
      </c>
      <c r="C9" s="2">
        <v>2543.52</v>
      </c>
      <c r="D9" s="3">
        <v>154.75</v>
      </c>
      <c r="E9" s="63">
        <f t="shared" si="0"/>
        <v>3727.2</v>
      </c>
      <c r="F9" s="52">
        <f t="shared" si="1"/>
        <v>0.00031461005967117636</v>
      </c>
      <c r="G9" s="2">
        <v>1822.15</v>
      </c>
      <c r="H9" s="2">
        <v>2161.87</v>
      </c>
      <c r="I9" s="3">
        <v>148.1</v>
      </c>
      <c r="J9" s="6">
        <f t="shared" si="2"/>
        <v>4132.12</v>
      </c>
      <c r="K9" s="7">
        <f t="shared" si="3"/>
        <v>0.0003428347572652434</v>
      </c>
      <c r="L9" s="55">
        <f t="shared" si="4"/>
        <v>-0.1033052042911432</v>
      </c>
      <c r="M9" s="56">
        <f t="shared" si="5"/>
        <v>0.04490209318028371</v>
      </c>
      <c r="N9" s="57">
        <f t="shared" si="6"/>
        <v>-0.09799328189888001</v>
      </c>
      <c r="O9" s="1"/>
    </row>
    <row r="10" spans="1:15" s="34" customFormat="1" ht="15">
      <c r="A10" s="22" t="s">
        <v>13</v>
      </c>
      <c r="B10" s="2">
        <v>341834.59</v>
      </c>
      <c r="C10" s="2">
        <v>40932.27</v>
      </c>
      <c r="D10" s="3">
        <v>213826.44</v>
      </c>
      <c r="E10" s="63">
        <f t="shared" si="0"/>
        <v>596593.3</v>
      </c>
      <c r="F10" s="52">
        <f t="shared" si="1"/>
        <v>0.05035797749313802</v>
      </c>
      <c r="G10" s="2">
        <v>302948.83</v>
      </c>
      <c r="H10" s="2">
        <v>38138.64</v>
      </c>
      <c r="I10" s="3">
        <v>204641.12</v>
      </c>
      <c r="J10" s="6">
        <f t="shared" si="2"/>
        <v>545728.5900000001</v>
      </c>
      <c r="K10" s="7">
        <f t="shared" si="3"/>
        <v>0.04527814504064586</v>
      </c>
      <c r="L10" s="55">
        <f t="shared" si="4"/>
        <v>0.12219560571955346</v>
      </c>
      <c r="M10" s="56">
        <f t="shared" si="5"/>
        <v>0.044885016266525524</v>
      </c>
      <c r="N10" s="57">
        <f t="shared" si="6"/>
        <v>0.09320514067258223</v>
      </c>
      <c r="O10" s="1"/>
    </row>
    <row r="11" spans="1:15" s="34" customFormat="1" ht="15">
      <c r="A11" s="22" t="s">
        <v>28</v>
      </c>
      <c r="B11" s="2">
        <v>33193.92</v>
      </c>
      <c r="C11" s="2">
        <v>6916.35</v>
      </c>
      <c r="D11" s="3">
        <v>1121.09</v>
      </c>
      <c r="E11" s="63">
        <f t="shared" si="0"/>
        <v>41231.35999999999</v>
      </c>
      <c r="F11" s="52">
        <f t="shared" si="1"/>
        <v>0.0034803071018254324</v>
      </c>
      <c r="G11" s="2">
        <v>28450.88</v>
      </c>
      <c r="H11" s="2">
        <v>8716.61</v>
      </c>
      <c r="I11" s="3">
        <v>1108.37</v>
      </c>
      <c r="J11" s="6">
        <f t="shared" si="2"/>
        <v>38275.86000000001</v>
      </c>
      <c r="K11" s="7">
        <f t="shared" si="3"/>
        <v>0.0031756810480379183</v>
      </c>
      <c r="L11" s="55">
        <f t="shared" si="4"/>
        <v>0.07917618327199372</v>
      </c>
      <c r="M11" s="56">
        <f t="shared" si="5"/>
        <v>0.01147631206185662</v>
      </c>
      <c r="N11" s="57">
        <f t="shared" si="6"/>
        <v>0.07721576993959078</v>
      </c>
      <c r="O11" s="1"/>
    </row>
    <row r="12" spans="1:15" s="34" customFormat="1" ht="15">
      <c r="A12" s="22" t="s">
        <v>24</v>
      </c>
      <c r="B12" s="2">
        <v>230283.58</v>
      </c>
      <c r="C12" s="2">
        <v>91844.37</v>
      </c>
      <c r="D12" s="3">
        <v>30897.75</v>
      </c>
      <c r="E12" s="63">
        <f t="shared" si="0"/>
        <v>353025.69999999995</v>
      </c>
      <c r="F12" s="52">
        <f t="shared" si="1"/>
        <v>0.02979862538700869</v>
      </c>
      <c r="G12" s="2">
        <v>212731.05</v>
      </c>
      <c r="H12" s="2">
        <v>104798.21</v>
      </c>
      <c r="I12" s="3">
        <v>19486.41</v>
      </c>
      <c r="J12" s="6">
        <f t="shared" si="2"/>
        <v>337015.67</v>
      </c>
      <c r="K12" s="7">
        <f t="shared" si="3"/>
        <v>0.027961599716134423</v>
      </c>
      <c r="L12" s="55">
        <f t="shared" si="4"/>
        <v>0.014482728300377667</v>
      </c>
      <c r="M12" s="56">
        <f t="shared" si="5"/>
        <v>0.5856050447465695</v>
      </c>
      <c r="N12" s="57">
        <f t="shared" si="6"/>
        <v>0.04750529849250018</v>
      </c>
      <c r="O12" s="1"/>
    </row>
    <row r="13" spans="1:15" s="34" customFormat="1" ht="15">
      <c r="A13" s="22" t="s">
        <v>25</v>
      </c>
      <c r="B13" s="2">
        <v>8567.69</v>
      </c>
      <c r="C13" s="2">
        <v>8972.94</v>
      </c>
      <c r="D13" s="3">
        <v>11654.91</v>
      </c>
      <c r="E13" s="63">
        <f t="shared" si="0"/>
        <v>29195.54</v>
      </c>
      <c r="F13" s="52">
        <f t="shared" si="1"/>
        <v>0.0024643728754915797</v>
      </c>
      <c r="G13" s="2">
        <v>15543.55</v>
      </c>
      <c r="H13" s="2">
        <v>17040.64</v>
      </c>
      <c r="I13" s="3">
        <v>12831.78</v>
      </c>
      <c r="J13" s="6">
        <f t="shared" si="2"/>
        <v>45415.97</v>
      </c>
      <c r="K13" s="7">
        <f t="shared" si="3"/>
        <v>0.003768083465851809</v>
      </c>
      <c r="L13" s="55">
        <f t="shared" si="4"/>
        <v>-0.46168279770035703</v>
      </c>
      <c r="M13" s="56">
        <f t="shared" si="5"/>
        <v>-0.09171525696357019</v>
      </c>
      <c r="N13" s="57">
        <f t="shared" si="6"/>
        <v>-0.3571525610924967</v>
      </c>
      <c r="O13" s="1"/>
    </row>
    <row r="14" spans="1:15" s="34" customFormat="1" ht="15">
      <c r="A14" s="22" t="s">
        <v>26</v>
      </c>
      <c r="B14" s="2">
        <v>1600299.95</v>
      </c>
      <c r="C14" s="2">
        <v>100080.29</v>
      </c>
      <c r="D14" s="3">
        <v>103401.3</v>
      </c>
      <c r="E14" s="63">
        <f t="shared" si="0"/>
        <v>1803781.54</v>
      </c>
      <c r="F14" s="52">
        <f t="shared" si="1"/>
        <v>0.1522558000464602</v>
      </c>
      <c r="G14" s="2">
        <v>1778975.69</v>
      </c>
      <c r="H14" s="2">
        <v>119051.45</v>
      </c>
      <c r="I14" s="3">
        <v>115991.36</v>
      </c>
      <c r="J14" s="6">
        <f t="shared" si="2"/>
        <v>2014018.5</v>
      </c>
      <c r="K14" s="7">
        <f t="shared" si="3"/>
        <v>0.16709958655005414</v>
      </c>
      <c r="L14" s="55">
        <f t="shared" si="4"/>
        <v>-0.10413281024000531</v>
      </c>
      <c r="M14" s="56">
        <f t="shared" si="5"/>
        <v>-0.10854308458836937</v>
      </c>
      <c r="N14" s="57">
        <f t="shared" si="6"/>
        <v>-0.10438680677461498</v>
      </c>
      <c r="O14" s="1"/>
    </row>
    <row r="15" spans="1:15" s="34" customFormat="1" ht="15">
      <c r="A15" s="22" t="s">
        <v>14</v>
      </c>
      <c r="B15" s="2">
        <v>23994.97</v>
      </c>
      <c r="C15" s="2">
        <v>27598.56</v>
      </c>
      <c r="D15" s="3">
        <v>26566.24</v>
      </c>
      <c r="E15" s="63">
        <f t="shared" si="0"/>
        <v>78159.77</v>
      </c>
      <c r="F15" s="52">
        <f t="shared" si="1"/>
        <v>0.00659740553326503</v>
      </c>
      <c r="G15" s="2">
        <v>19509.49</v>
      </c>
      <c r="H15" s="2">
        <v>25426.33</v>
      </c>
      <c r="I15" s="3">
        <v>18227.03</v>
      </c>
      <c r="J15" s="6">
        <f t="shared" si="2"/>
        <v>63162.850000000006</v>
      </c>
      <c r="K15" s="7">
        <f t="shared" si="3"/>
        <v>0.0052405110083760835</v>
      </c>
      <c r="L15" s="55">
        <f t="shared" si="4"/>
        <v>0.14816042079570346</v>
      </c>
      <c r="M15" s="56">
        <f t="shared" si="5"/>
        <v>0.4575188607249785</v>
      </c>
      <c r="N15" s="57">
        <f t="shared" si="6"/>
        <v>0.23743260476688421</v>
      </c>
      <c r="O15" s="1"/>
    </row>
    <row r="16" spans="1:15" s="34" customFormat="1" ht="15">
      <c r="A16" s="22" t="s">
        <v>27</v>
      </c>
      <c r="B16" s="2">
        <v>1036497.17</v>
      </c>
      <c r="C16" s="2">
        <v>573984.29</v>
      </c>
      <c r="D16" s="3">
        <v>1357147.29</v>
      </c>
      <c r="E16" s="63">
        <f t="shared" si="0"/>
        <v>2967628.75</v>
      </c>
      <c r="F16" s="52">
        <f t="shared" si="1"/>
        <v>0.2504952398903731</v>
      </c>
      <c r="G16" s="2">
        <v>1264518.38</v>
      </c>
      <c r="H16" s="2">
        <v>668286.75</v>
      </c>
      <c r="I16" s="3">
        <v>1498418.69</v>
      </c>
      <c r="J16" s="6">
        <f t="shared" si="2"/>
        <v>3431223.82</v>
      </c>
      <c r="K16" s="7">
        <f t="shared" si="3"/>
        <v>0.2846826291231671</v>
      </c>
      <c r="L16" s="55">
        <f t="shared" si="4"/>
        <v>-0.16676470120916942</v>
      </c>
      <c r="M16" s="56">
        <f t="shared" si="5"/>
        <v>-0.09428032427972444</v>
      </c>
      <c r="N16" s="57">
        <f t="shared" si="6"/>
        <v>-0.13511070519439328</v>
      </c>
      <c r="O16" s="1"/>
    </row>
    <row r="17" spans="1:15" s="34" customFormat="1" ht="15.75" thickBot="1">
      <c r="A17" s="23" t="s">
        <v>9</v>
      </c>
      <c r="B17" s="2">
        <v>15755.16</v>
      </c>
      <c r="C17" s="2">
        <v>5955.18</v>
      </c>
      <c r="D17" s="3">
        <v>3652.51</v>
      </c>
      <c r="E17" s="64">
        <f t="shared" si="0"/>
        <v>25362.85</v>
      </c>
      <c r="F17" s="52">
        <f t="shared" si="1"/>
        <v>0.0021408584867812553</v>
      </c>
      <c r="G17" s="2">
        <v>12075.03</v>
      </c>
      <c r="H17" s="2">
        <v>5347.49</v>
      </c>
      <c r="I17" s="3">
        <v>4327.55</v>
      </c>
      <c r="J17" s="6">
        <f t="shared" si="2"/>
        <v>21750.07</v>
      </c>
      <c r="K17" s="7">
        <f t="shared" si="3"/>
        <v>0.001804565203564285</v>
      </c>
      <c r="L17" s="55">
        <f t="shared" si="4"/>
        <v>0.24610791091070627</v>
      </c>
      <c r="M17" s="56">
        <f t="shared" si="5"/>
        <v>-0.15598664371295534</v>
      </c>
      <c r="N17" s="57">
        <f t="shared" si="6"/>
        <v>0.1661042929976777</v>
      </c>
      <c r="O17" s="1"/>
    </row>
    <row r="18" spans="1:15" s="34" customFormat="1" ht="16.5" thickBot="1" thickTop="1">
      <c r="A18" s="15" t="s">
        <v>8</v>
      </c>
      <c r="B18" s="17">
        <f>SUM(B4:B17)</f>
        <v>7072351.66</v>
      </c>
      <c r="C18" s="17">
        <f>SUM(C4:C17)</f>
        <v>1027592.9600000001</v>
      </c>
      <c r="D18" s="17">
        <f>SUM(D4:D17)</f>
        <v>3747101.86</v>
      </c>
      <c r="E18" s="17">
        <f>SUM(B18:D18)</f>
        <v>11847046.48</v>
      </c>
      <c r="F18" s="53">
        <f>IF(E$18=0,"0.00%",E18/E$18)</f>
        <v>1</v>
      </c>
      <c r="G18" s="16">
        <f>SUM(G4:G17)</f>
        <v>7037340.07</v>
      </c>
      <c r="H18" s="16">
        <f>SUM(H4:H17)</f>
        <v>1131880.11</v>
      </c>
      <c r="I18" s="17">
        <f>SUM(I4:I17)</f>
        <v>3883583.4299999997</v>
      </c>
      <c r="J18" s="17">
        <f>SUM(J4:J17)</f>
        <v>12052803.610000001</v>
      </c>
      <c r="K18" s="18">
        <f>IF(J$18=0,"0.00%",J18/J$18)</f>
        <v>1</v>
      </c>
      <c r="L18" s="58">
        <f>IF(H18=0,"0.00%",(B18+C18)/(G18+H18)-1)</f>
        <v>-0.008480070125861161</v>
      </c>
      <c r="M18" s="59">
        <f>IF(I18=0,"0.00%",D18/I18-1)</f>
        <v>-0.03514320535660531</v>
      </c>
      <c r="N18" s="53">
        <f>IF(J18=0,"0.00%",E18/J18-1)</f>
        <v>-0.017071308606512736</v>
      </c>
      <c r="O18" s="36"/>
    </row>
    <row r="19" spans="1:15" s="34" customFormat="1" ht="15.75" thickBot="1" thickTop="1">
      <c r="A19" s="33"/>
      <c r="B19" s="47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8"/>
      <c r="C20" s="39" t="s">
        <v>32</v>
      </c>
      <c r="D20" s="39"/>
      <c r="E20" s="30"/>
      <c r="F20" s="31"/>
      <c r="G20" s="32"/>
      <c r="H20" s="40" t="s">
        <v>30</v>
      </c>
      <c r="I20" s="40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49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2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0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4" customFormat="1" ht="15.75" thickTop="1">
      <c r="A23" s="21" t="s">
        <v>20</v>
      </c>
      <c r="B23" s="44">
        <v>1710228.62</v>
      </c>
      <c r="C23" s="5">
        <v>1202565.42</v>
      </c>
      <c r="D23" s="6">
        <v>420410.73</v>
      </c>
      <c r="E23" s="6">
        <f>SUM(B23:D23)</f>
        <v>3333204.77</v>
      </c>
      <c r="F23" s="52">
        <f>IF(E$37=0,"0.00%",E23/E$37)</f>
        <v>0.02432286837450045</v>
      </c>
      <c r="G23" s="44">
        <v>1390792.88</v>
      </c>
      <c r="H23" s="5">
        <v>887827.62</v>
      </c>
      <c r="I23" s="6">
        <v>438194.93</v>
      </c>
      <c r="J23" s="6">
        <f>SUM(G23:I23)</f>
        <v>2716815.43</v>
      </c>
      <c r="K23" s="7">
        <f>IF(J$18=0,"0.00%",J23/J$37)</f>
        <v>0.020494725260959096</v>
      </c>
      <c r="L23" s="55">
        <f>IF((G23+H23)=0,"0.00",(B23+C23)/(G23+H23)-1)</f>
        <v>0.2783146820631166</v>
      </c>
      <c r="M23" s="65">
        <f>IF(I23=0,"0.00%",D23/I23-1)</f>
        <v>-0.04058513410915099</v>
      </c>
      <c r="N23" s="57">
        <f>IF(J23=0,"0.00%",E23/J23-1)</f>
        <v>0.226879357792811</v>
      </c>
      <c r="O23" s="1"/>
    </row>
    <row r="24" spans="1:15" s="34" customFormat="1" ht="15">
      <c r="A24" s="22" t="s">
        <v>21</v>
      </c>
      <c r="B24" s="45">
        <v>38938531.28</v>
      </c>
      <c r="C24" s="2">
        <v>0</v>
      </c>
      <c r="D24" s="6">
        <v>16245081.05</v>
      </c>
      <c r="E24" s="6">
        <f aca="true" t="shared" si="7" ref="E24:E35">SUM(B24:D24)</f>
        <v>55183612.33</v>
      </c>
      <c r="F24" s="52">
        <f aca="true" t="shared" si="8" ref="F24:F36">IF(E$37=0,"0.00%",E24/E$37)</f>
        <v>0.40268265280685106</v>
      </c>
      <c r="G24" s="45">
        <v>34064917.24</v>
      </c>
      <c r="H24" s="2">
        <v>0</v>
      </c>
      <c r="I24" s="6">
        <v>15377236.84</v>
      </c>
      <c r="J24" s="6">
        <f aca="true" t="shared" si="9" ref="J24:J36">SUM(G24:I24)</f>
        <v>49442154.08</v>
      </c>
      <c r="K24" s="7">
        <f aca="true" t="shared" si="10" ref="K24:K36">IF(J$18=0,"0.00%",J24/J$37)</f>
        <v>0.3729746794686041</v>
      </c>
      <c r="L24" s="55">
        <f aca="true" t="shared" si="11" ref="L24:L37">IF((G24+H24)=0,"0.00",(B24+C24)/(G24+H24)-1)</f>
        <v>0.1430684244926701</v>
      </c>
      <c r="M24" s="65">
        <f aca="true" t="shared" si="12" ref="M24:M36">IF(I24=0,"0.00%",D24/I24-1)</f>
        <v>0.05643694111171671</v>
      </c>
      <c r="N24" s="57">
        <f aca="true" t="shared" si="13" ref="N24:N36">IF(J24=0,"0.00%",E24/J24-1)</f>
        <v>0.11612475946557699</v>
      </c>
      <c r="O24" s="1"/>
    </row>
    <row r="25" spans="1:15" s="34" customFormat="1" ht="15">
      <c r="A25" s="22" t="s">
        <v>22</v>
      </c>
      <c r="B25" s="45">
        <v>50046.9</v>
      </c>
      <c r="C25" s="2">
        <v>0</v>
      </c>
      <c r="D25" s="34">
        <v>6332537.14</v>
      </c>
      <c r="E25" s="6">
        <f t="shared" si="7"/>
        <v>6382584.04</v>
      </c>
      <c r="F25" s="52">
        <f t="shared" si="8"/>
        <v>0.04657462178481981</v>
      </c>
      <c r="G25" s="45">
        <v>47059.2</v>
      </c>
      <c r="H25" s="2">
        <v>0</v>
      </c>
      <c r="I25" s="34">
        <v>5917229.48</v>
      </c>
      <c r="J25" s="6">
        <f t="shared" si="9"/>
        <v>5964288.680000001</v>
      </c>
      <c r="K25" s="7">
        <f t="shared" si="10"/>
        <v>0.044992551398181806</v>
      </c>
      <c r="L25" s="55">
        <f t="shared" si="11"/>
        <v>0.06348811709506341</v>
      </c>
      <c r="M25" s="65">
        <f t="shared" si="12"/>
        <v>0.07018616759815077</v>
      </c>
      <c r="N25" s="57">
        <f t="shared" si="13"/>
        <v>0.07013331889897723</v>
      </c>
      <c r="O25" s="1"/>
    </row>
    <row r="26" spans="1:15" s="34" customFormat="1" ht="15">
      <c r="A26" s="22" t="s">
        <v>15</v>
      </c>
      <c r="B26" s="45">
        <v>918705.83</v>
      </c>
      <c r="C26" s="2">
        <v>1224649.23</v>
      </c>
      <c r="D26" s="3">
        <v>604425.93</v>
      </c>
      <c r="E26" s="6">
        <f t="shared" si="7"/>
        <v>2747780.99</v>
      </c>
      <c r="F26" s="52">
        <f t="shared" si="8"/>
        <v>0.02005094794752875</v>
      </c>
      <c r="G26" s="45">
        <v>869944.95</v>
      </c>
      <c r="H26" s="2">
        <v>1023876.31</v>
      </c>
      <c r="I26" s="3">
        <v>520471.2</v>
      </c>
      <c r="J26" s="6">
        <f t="shared" si="9"/>
        <v>2414292.46</v>
      </c>
      <c r="K26" s="7">
        <f t="shared" si="10"/>
        <v>0.018212595570875817</v>
      </c>
      <c r="L26" s="55">
        <f t="shared" si="11"/>
        <v>0.13176206502191246</v>
      </c>
      <c r="M26" s="65">
        <f t="shared" si="12"/>
        <v>0.16130523648570771</v>
      </c>
      <c r="N26" s="57">
        <f t="shared" si="13"/>
        <v>0.1381309578376433</v>
      </c>
      <c r="O26" s="1"/>
    </row>
    <row r="27" spans="1:15" s="34" customFormat="1" ht="15">
      <c r="A27" s="22" t="s">
        <v>16</v>
      </c>
      <c r="B27" s="45">
        <v>6810.35</v>
      </c>
      <c r="C27" s="2">
        <v>35371.09</v>
      </c>
      <c r="D27" s="3">
        <v>57683.47</v>
      </c>
      <c r="E27" s="6">
        <f t="shared" si="7"/>
        <v>99864.91</v>
      </c>
      <c r="F27" s="52">
        <f t="shared" si="8"/>
        <v>0.0007287284246750114</v>
      </c>
      <c r="G27" s="45">
        <v>8237.5</v>
      </c>
      <c r="H27" s="2">
        <v>38444.63</v>
      </c>
      <c r="I27" s="3">
        <v>49753.7</v>
      </c>
      <c r="J27" s="6">
        <f t="shared" si="9"/>
        <v>96435.82999999999</v>
      </c>
      <c r="K27" s="7">
        <f t="shared" si="10"/>
        <v>0.0007274788781520417</v>
      </c>
      <c r="L27" s="55">
        <f t="shared" si="11"/>
        <v>-0.09641141053332403</v>
      </c>
      <c r="M27" s="65">
        <f t="shared" si="12"/>
        <v>0.15938050838430118</v>
      </c>
      <c r="N27" s="57">
        <f t="shared" si="13"/>
        <v>0.03555815302258525</v>
      </c>
      <c r="O27" s="1"/>
    </row>
    <row r="28" spans="1:15" s="34" customFormat="1" ht="15">
      <c r="A28" s="22" t="s">
        <v>23</v>
      </c>
      <c r="B28" s="45">
        <v>14250.57</v>
      </c>
      <c r="C28" s="2">
        <v>35949.64</v>
      </c>
      <c r="D28" s="3">
        <v>1875.12</v>
      </c>
      <c r="E28" s="6">
        <f t="shared" si="7"/>
        <v>52075.33</v>
      </c>
      <c r="F28" s="52">
        <f t="shared" si="8"/>
        <v>0.0003800010754060797</v>
      </c>
      <c r="G28" s="45">
        <v>26338.25</v>
      </c>
      <c r="H28" s="2">
        <v>41917.57</v>
      </c>
      <c r="I28" s="3">
        <v>2574.61</v>
      </c>
      <c r="J28" s="6">
        <f t="shared" si="9"/>
        <v>70830.43000000001</v>
      </c>
      <c r="K28" s="7">
        <f t="shared" si="10"/>
        <v>0.0005343205088339752</v>
      </c>
      <c r="L28" s="55">
        <f t="shared" si="11"/>
        <v>-0.2645285046754988</v>
      </c>
      <c r="M28" s="65">
        <f t="shared" si="12"/>
        <v>-0.2716877507661355</v>
      </c>
      <c r="N28" s="57">
        <f t="shared" si="13"/>
        <v>-0.2647887355759383</v>
      </c>
      <c r="O28" s="1"/>
    </row>
    <row r="29" spans="1:15" s="34" customFormat="1" ht="15">
      <c r="A29" s="22" t="s">
        <v>13</v>
      </c>
      <c r="B29" s="45">
        <v>4032162.29</v>
      </c>
      <c r="C29" s="2">
        <v>479798.34</v>
      </c>
      <c r="D29" s="3">
        <v>3627962.66</v>
      </c>
      <c r="E29" s="6">
        <f t="shared" si="7"/>
        <v>8139923.29</v>
      </c>
      <c r="F29" s="52">
        <f t="shared" si="8"/>
        <v>0.059398175756600946</v>
      </c>
      <c r="G29" s="45">
        <v>3688221.46</v>
      </c>
      <c r="H29" s="2">
        <v>448016.39</v>
      </c>
      <c r="I29" s="3">
        <v>3176264.83</v>
      </c>
      <c r="J29" s="6">
        <f t="shared" si="9"/>
        <v>7312502.68</v>
      </c>
      <c r="K29" s="7">
        <f t="shared" si="10"/>
        <v>0.05516301613342467</v>
      </c>
      <c r="L29" s="55">
        <f t="shared" si="11"/>
        <v>0.09083684101967204</v>
      </c>
      <c r="M29" s="65">
        <f t="shared" si="12"/>
        <v>0.14221038048644075</v>
      </c>
      <c r="N29" s="57">
        <f t="shared" si="13"/>
        <v>0.11315149494071708</v>
      </c>
      <c r="O29" s="1"/>
    </row>
    <row r="30" spans="1:15" s="34" customFormat="1" ht="15">
      <c r="A30" s="22" t="s">
        <v>28</v>
      </c>
      <c r="B30" s="45">
        <v>197493.07</v>
      </c>
      <c r="C30" s="2">
        <v>69850.6</v>
      </c>
      <c r="D30" s="3">
        <v>15491.83</v>
      </c>
      <c r="E30" s="6">
        <f t="shared" si="7"/>
        <v>282835.50000000006</v>
      </c>
      <c r="F30" s="52">
        <f t="shared" si="8"/>
        <v>0.002063890793644827</v>
      </c>
      <c r="G30" s="45">
        <v>215105.46</v>
      </c>
      <c r="H30" s="2">
        <v>81931.45</v>
      </c>
      <c r="I30" s="3">
        <v>17550.67</v>
      </c>
      <c r="J30" s="6">
        <f t="shared" si="9"/>
        <v>314587.57999999996</v>
      </c>
      <c r="K30" s="7">
        <f t="shared" si="10"/>
        <v>0.002373140976532951</v>
      </c>
      <c r="L30" s="55">
        <f t="shared" si="11"/>
        <v>-0.09996481582036365</v>
      </c>
      <c r="M30" s="65">
        <f t="shared" si="12"/>
        <v>-0.11730834207468999</v>
      </c>
      <c r="N30" s="57">
        <f t="shared" si="13"/>
        <v>-0.1009324017178298</v>
      </c>
      <c r="O30" s="1"/>
    </row>
    <row r="31" spans="1:15" s="34" customFormat="1" ht="15">
      <c r="A31" s="22" t="s">
        <v>24</v>
      </c>
      <c r="B31" s="45">
        <v>2839647.19</v>
      </c>
      <c r="C31" s="2">
        <v>1275154.17</v>
      </c>
      <c r="D31" s="3">
        <v>285587.03</v>
      </c>
      <c r="E31" s="6">
        <f t="shared" si="7"/>
        <v>4400388.39</v>
      </c>
      <c r="F31" s="52">
        <f t="shared" si="8"/>
        <v>0.03211025874256442</v>
      </c>
      <c r="G31" s="45">
        <v>2686244.81</v>
      </c>
      <c r="H31" s="2">
        <v>1307347.52</v>
      </c>
      <c r="I31" s="3">
        <v>298693.8</v>
      </c>
      <c r="J31" s="6">
        <f t="shared" si="9"/>
        <v>4292286.13</v>
      </c>
      <c r="K31" s="7">
        <f t="shared" si="10"/>
        <v>0.03237953671949491</v>
      </c>
      <c r="L31" s="55">
        <f t="shared" si="11"/>
        <v>0.030350877101168683</v>
      </c>
      <c r="M31" s="65">
        <f t="shared" si="12"/>
        <v>-0.04388028810775435</v>
      </c>
      <c r="N31" s="57">
        <f t="shared" si="13"/>
        <v>0.025185240854388224</v>
      </c>
      <c r="O31" s="1"/>
    </row>
    <row r="32" spans="1:15" s="34" customFormat="1" ht="15">
      <c r="A32" s="22" t="s">
        <v>25</v>
      </c>
      <c r="B32" s="45">
        <v>164574.17</v>
      </c>
      <c r="C32" s="2">
        <v>171085.96</v>
      </c>
      <c r="D32" s="3">
        <v>212568.21</v>
      </c>
      <c r="E32" s="6">
        <f t="shared" si="7"/>
        <v>548228.34</v>
      </c>
      <c r="F32" s="52">
        <f t="shared" si="8"/>
        <v>0.004000500021182581</v>
      </c>
      <c r="G32" s="45">
        <v>203909.48</v>
      </c>
      <c r="H32" s="2">
        <v>181707.25</v>
      </c>
      <c r="I32" s="3">
        <v>176723.09</v>
      </c>
      <c r="J32" s="6">
        <f t="shared" si="9"/>
        <v>562339.82</v>
      </c>
      <c r="K32" s="7">
        <f t="shared" si="10"/>
        <v>0.004242099035118183</v>
      </c>
      <c r="L32" s="55">
        <f t="shared" si="11"/>
        <v>-0.1295498771539294</v>
      </c>
      <c r="M32" s="65">
        <f t="shared" si="12"/>
        <v>0.20283212567186326</v>
      </c>
      <c r="N32" s="57">
        <f t="shared" si="13"/>
        <v>-0.0250942214975991</v>
      </c>
      <c r="O32" s="1"/>
    </row>
    <row r="33" spans="1:15" s="34" customFormat="1" ht="15">
      <c r="A33" s="22" t="s">
        <v>26</v>
      </c>
      <c r="B33" s="45">
        <v>18583419.99</v>
      </c>
      <c r="C33" s="2">
        <v>1026397.89</v>
      </c>
      <c r="D33" s="3">
        <v>932113.41</v>
      </c>
      <c r="E33" s="6">
        <f t="shared" si="7"/>
        <v>20541931.29</v>
      </c>
      <c r="F33" s="52">
        <f t="shared" si="8"/>
        <v>0.14989738866979424</v>
      </c>
      <c r="G33" s="45">
        <v>19078432.11</v>
      </c>
      <c r="H33" s="2">
        <v>1103929.1</v>
      </c>
      <c r="I33" s="3">
        <v>960160.68</v>
      </c>
      <c r="J33" s="6">
        <f t="shared" si="9"/>
        <v>21142521.89</v>
      </c>
      <c r="K33" s="7">
        <f t="shared" si="10"/>
        <v>0.15949194511876122</v>
      </c>
      <c r="L33" s="55">
        <f t="shared" si="11"/>
        <v>-0.028368500793470974</v>
      </c>
      <c r="M33" s="65">
        <f t="shared" si="12"/>
        <v>-0.02921101705602025</v>
      </c>
      <c r="N33" s="57">
        <f t="shared" si="13"/>
        <v>-0.02840676259552888</v>
      </c>
      <c r="O33" s="1"/>
    </row>
    <row r="34" spans="1:15" s="34" customFormat="1" ht="15">
      <c r="A34" s="22" t="s">
        <v>14</v>
      </c>
      <c r="B34" s="45">
        <v>446828.39</v>
      </c>
      <c r="C34" s="2">
        <v>491936.95</v>
      </c>
      <c r="D34" s="3">
        <v>460161.7</v>
      </c>
      <c r="E34" s="6">
        <f t="shared" si="7"/>
        <v>1398927.04</v>
      </c>
      <c r="F34" s="52">
        <f t="shared" si="8"/>
        <v>0.010208169196712606</v>
      </c>
      <c r="G34" s="45">
        <v>383827.87</v>
      </c>
      <c r="H34" s="2">
        <v>452086.75</v>
      </c>
      <c r="I34" s="3">
        <v>368415.43</v>
      </c>
      <c r="J34" s="6">
        <f t="shared" si="9"/>
        <v>1204330.05</v>
      </c>
      <c r="K34" s="7">
        <f t="shared" si="10"/>
        <v>0.009085053487887152</v>
      </c>
      <c r="L34" s="55">
        <f t="shared" si="11"/>
        <v>0.12303974298236353</v>
      </c>
      <c r="M34" s="65">
        <f t="shared" si="12"/>
        <v>0.249029390544256</v>
      </c>
      <c r="N34" s="57">
        <f t="shared" si="13"/>
        <v>0.16158111308440737</v>
      </c>
      <c r="O34" s="1"/>
    </row>
    <row r="35" spans="1:15" s="34" customFormat="1" ht="15">
      <c r="A35" s="22" t="s">
        <v>27</v>
      </c>
      <c r="B35" s="45">
        <v>12532099.52</v>
      </c>
      <c r="C35" s="2">
        <v>6345571.59</v>
      </c>
      <c r="D35" s="3">
        <v>14733651.4</v>
      </c>
      <c r="E35" s="6">
        <f t="shared" si="7"/>
        <v>33611322.51</v>
      </c>
      <c r="F35" s="52">
        <f t="shared" si="8"/>
        <v>0.24526659167825862</v>
      </c>
      <c r="G35" s="45">
        <v>13976204.18</v>
      </c>
      <c r="H35" s="2">
        <v>7016181.13</v>
      </c>
      <c r="I35" s="3">
        <v>15697824.64</v>
      </c>
      <c r="J35" s="6">
        <f t="shared" si="9"/>
        <v>36690209.95</v>
      </c>
      <c r="K35" s="7">
        <f t="shared" si="10"/>
        <v>0.2767783797120726</v>
      </c>
      <c r="L35" s="55">
        <f t="shared" si="11"/>
        <v>-0.10073720393235286</v>
      </c>
      <c r="M35" s="65">
        <f t="shared" si="12"/>
        <v>-0.06142081862369431</v>
      </c>
      <c r="N35" s="57">
        <f t="shared" si="13"/>
        <v>-0.08391577601206957</v>
      </c>
      <c r="O35" s="1"/>
    </row>
    <row r="36" spans="1:15" s="34" customFormat="1" ht="15.75" thickBot="1">
      <c r="A36" s="23" t="s">
        <v>9</v>
      </c>
      <c r="B36" s="46">
        <v>203234</v>
      </c>
      <c r="C36" s="2">
        <v>75456.04</v>
      </c>
      <c r="D36" s="14">
        <v>38585.51</v>
      </c>
      <c r="E36" s="6">
        <f>SUM(B36:D36)</f>
        <v>317275.55</v>
      </c>
      <c r="F36" s="52">
        <f t="shared" si="8"/>
        <v>0.0023152047274603038</v>
      </c>
      <c r="G36" s="46">
        <v>233947.25</v>
      </c>
      <c r="H36" s="2">
        <v>59742.19</v>
      </c>
      <c r="I36" s="14">
        <v>44406.2</v>
      </c>
      <c r="J36" s="6">
        <f t="shared" si="9"/>
        <v>338095.64</v>
      </c>
      <c r="K36" s="7">
        <f t="shared" si="10"/>
        <v>0.002550477731101569</v>
      </c>
      <c r="L36" s="60">
        <f t="shared" si="11"/>
        <v>-0.051072316389721095</v>
      </c>
      <c r="M36" s="65">
        <f t="shared" si="12"/>
        <v>-0.13107831789254643</v>
      </c>
      <c r="N36" s="57">
        <f t="shared" si="13"/>
        <v>-0.06158047468461891</v>
      </c>
      <c r="O36" s="1"/>
    </row>
    <row r="37" spans="1:15" s="34" customFormat="1" ht="16.5" thickBot="1" thickTop="1">
      <c r="A37" s="15" t="s">
        <v>8</v>
      </c>
      <c r="B37" s="16">
        <f>SUM(B23:B36)</f>
        <v>80638032.16999999</v>
      </c>
      <c r="C37" s="16">
        <f>SUM(C23:C36)</f>
        <v>12433786.919999998</v>
      </c>
      <c r="D37" s="17">
        <f>SUM(D23:D36)</f>
        <v>43968135.19</v>
      </c>
      <c r="E37" s="17">
        <f>SUM(E23:E36)</f>
        <v>137039954.28000003</v>
      </c>
      <c r="F37" s="53">
        <f>IF(E$37=0,"0.00%",E37/E$37)</f>
        <v>1</v>
      </c>
      <c r="G37" s="16">
        <f>SUM(G23:G36)</f>
        <v>76873182.64000002</v>
      </c>
      <c r="H37" s="16">
        <f>SUM(H23:H36)</f>
        <v>12643007.909999998</v>
      </c>
      <c r="I37" s="17">
        <f>SUM(I23:I36)</f>
        <v>43045500.1</v>
      </c>
      <c r="J37" s="17">
        <f>SUM(J23:J36)</f>
        <v>132561690.64999999</v>
      </c>
      <c r="K37" s="18">
        <f>IF(J$18=0,"0.00%",J37/J$37)</f>
        <v>1</v>
      </c>
      <c r="L37" s="61">
        <f t="shared" si="11"/>
        <v>0.039720507744506195</v>
      </c>
      <c r="M37" s="19">
        <f>IF(I37=0,"0.00%",D37/I37-1)</f>
        <v>0.02143394984043856</v>
      </c>
      <c r="N37" s="18">
        <f>IF(J37=0,"0.00%",E37/J37-1)</f>
        <v>0.033782487293587016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1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&amp;C&amp;"Arial,Bold"&amp;14National Land Border Sales Jan - Nov 14-15</oddHeader>
    <oddFooter>&amp;LStatistics and Reference Materials/Land Border (Nov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2015-12-22T19:33:40Z</cp:lastPrinted>
  <dcterms:created xsi:type="dcterms:W3CDTF">2006-01-31T19:56:50Z</dcterms:created>
  <dcterms:modified xsi:type="dcterms:W3CDTF">2015-12-22T19:33:42Z</dcterms:modified>
  <cp:category/>
  <cp:version/>
  <cp:contentType/>
  <cp:contentStatus/>
</cp:coreProperties>
</file>