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<sst xmlns="http://schemas.openxmlformats.org/spreadsheetml/2006/main" count="90" uniqueCount="33">
  <si>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</si>
  <si>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</si>
  <si>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</si>
  <si>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</si>
  <si>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</si>
  <si>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</si>
  <si>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</si>
  <si>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</si>
  <si>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</si>
  <si>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</si>
  <si>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</si>
  <si>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</si>
  <si>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</si>
  <si>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</si>
  <si>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</si>
  <si>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</si>
  <si>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</si>
  <si>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</si>
  <si>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</si>
  <si>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</si>
  <si>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</si>
  <si>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</si>
  <si>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</si>
  <si>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</si>
  <si>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</si>
  <si>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</si>
  <si>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</si>
  <si>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</si>
  <si>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</si>
  <si>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15</t>
  </si>
  <si>
    <t>Jan - Mar 15</t>
  </si>
  <si>
    <t>Mar 16</t>
  </si>
  <si>
    <t>Jan - Mar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</si>
</sst>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3" xfId="0" applyFont="1" applyBorder="1" applyAlignment="1">
      <alignment/>
    </xf>
    <xf numFmtId="17" fontId="3" fillId="0" borderId="19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" fontId="3" fillId="0" borderId="3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27" xfId="57" applyNumberFormat="1" applyFont="1" applyBorder="1" applyAlignment="1">
      <alignment horizontal="right"/>
    </xf>
    <xf numFmtId="10" fontId="1" fillId="33" borderId="40" xfId="57" applyNumberFormat="1" applyFont="1" applyFill="1" applyBorder="1" applyAlignment="1">
      <alignment horizontal="right"/>
    </xf>
    <xf numFmtId="164" fontId="1" fillId="33" borderId="17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" fillId="33" borderId="41" xfId="0" applyNumberFormat="1" applyFont="1" applyFill="1" applyBorder="1" applyAlignment="1">
      <alignment/>
    </xf>
    <xf numFmtId="10" fontId="1" fillId="33" borderId="31" xfId="57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33" borderId="43" xfId="0" applyNumberFormat="1" applyFont="1" applyFill="1" applyBorder="1" applyAlignment="1">
      <alignment/>
    </xf>
    <xf numFmtId="164" fontId="1" fillId="34" borderId="43" xfId="0" applyNumberFormat="1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7">
      <selection activeCell="I40" sqref="I40:J40"/>
    </sheetView>
  </sheetViews>
  <sheetFormatPr defaultColWidth="9.140625" defaultRowHeight="12.75"/>
  <cols>
    <col min="1" max="1" width="51.140625" style="23" customWidth="1"/>
    <col min="2" max="2" width="17.421875" style="33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6" customFormat="1" ht="16.5" thickBot="1" thickTop="1">
      <c r="A1" s="24" t="s">
        <v>17</v>
      </c>
      <c r="B1" s="40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1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1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2" t="s">
        <v>5</v>
      </c>
      <c r="C3" s="9" t="s">
        <v>5</v>
      </c>
      <c r="D3" s="10" t="s">
        <v>6</v>
      </c>
      <c r="E3" s="69"/>
      <c r="F3" s="11" t="s">
        <v>11</v>
      </c>
      <c r="G3" s="42" t="s">
        <v>5</v>
      </c>
      <c r="H3" s="9" t="s">
        <v>5</v>
      </c>
      <c r="I3" s="10" t="s">
        <v>6</v>
      </c>
      <c r="J3" s="26"/>
      <c r="K3" s="11" t="s">
        <v>11</v>
      </c>
      <c r="L3" s="12" t="s">
        <v>7</v>
      </c>
      <c r="M3" s="13" t="s">
        <v>7</v>
      </c>
      <c r="N3" s="37" t="s">
        <v>7</v>
      </c>
    </row>
    <row r="4" spans="1:15" s="33" customFormat="1" ht="15.75" thickTop="1">
      <c r="A4" s="20" t="s">
        <v>20</v>
      </c>
      <c r="B4" s="5">
        <v>124335.86</v>
      </c>
      <c r="C4" s="5">
        <v>65729.42</v>
      </c>
      <c r="D4" s="6">
        <v>17155.53</v>
      </c>
      <c r="E4" s="63">
        <f>SUM(B4:D4)</f>
        <v>207220.81</v>
      </c>
      <c r="F4" s="51">
        <f>IF(E$18=0,"0.00%",E4/E$18)</f>
        <v>0.02167835991246408</v>
      </c>
      <c r="G4" s="5">
        <v>102542.93</v>
      </c>
      <c r="H4" s="5">
        <v>45518.33</v>
      </c>
      <c r="I4" s="6">
        <v>18679.85</v>
      </c>
      <c r="J4" s="62">
        <f aca="true" t="shared" si="0" ref="J4:J18">SUM(G4:I4)</f>
        <v>166741.11000000002</v>
      </c>
      <c r="K4" s="7">
        <f>IF(J$18=0,"0.00%",J4/J$18)</f>
        <v>0.01925403261100099</v>
      </c>
      <c r="L4" s="54">
        <f>IF((G4+H4)=0,"0.00%",(B4+C4)/(G4+H4)-1)</f>
        <v>0.2836935198309132</v>
      </c>
      <c r="M4" s="55">
        <f>IF(I4=0,"0.00%",D4/I4-1)</f>
        <v>-0.08160236832736878</v>
      </c>
      <c r="N4" s="56">
        <f>IF(J4=0,"0.00%",E4/J4-1)</f>
        <v>0.2427697644570075</v>
      </c>
      <c r="O4" s="1"/>
    </row>
    <row r="5" spans="1:15" s="33" customFormat="1" ht="15">
      <c r="A5" s="21" t="s">
        <v>21</v>
      </c>
      <c r="B5" s="2">
        <v>3010945.2</v>
      </c>
      <c r="C5" s="2">
        <v>0</v>
      </c>
      <c r="D5" s="3">
        <v>1087756.24</v>
      </c>
      <c r="E5" s="62">
        <f aca="true" t="shared" si="1" ref="E5:E17">SUM(B5:D5)</f>
        <v>4098701.4400000004</v>
      </c>
      <c r="F5" s="51">
        <f aca="true" t="shared" si="2" ref="F5:F17">IF(E$18=0,"0.00%",E5/E$18)</f>
        <v>0.4287847585870107</v>
      </c>
      <c r="G5" s="2">
        <v>2352599.14</v>
      </c>
      <c r="H5" s="2">
        <v>0</v>
      </c>
      <c r="I5" s="3">
        <v>930510.05</v>
      </c>
      <c r="J5" s="62">
        <f t="shared" si="0"/>
        <v>3283109.1900000004</v>
      </c>
      <c r="K5" s="7">
        <f aca="true" t="shared" si="3" ref="K5:K17">IF(J$18=0,"0.00%",J5/J$18)</f>
        <v>0.3791092155362109</v>
      </c>
      <c r="L5" s="54">
        <f aca="true" t="shared" si="4" ref="L5:L17">IF((G5+H5)=0,"0.00%",(B5+C5)/(G5+H5)-1)</f>
        <v>0.2798377542550661</v>
      </c>
      <c r="M5" s="55">
        <f aca="true" t="shared" si="5" ref="M5:M17">IF(I5=0,"0.00%",D5/I5-1)</f>
        <v>0.1689892441247678</v>
      </c>
      <c r="N5" s="56">
        <f aca="true" t="shared" si="6" ref="N5:N17">IF(J5=0,"0.00%",E5/J5-1)</f>
        <v>0.24842068990096555</v>
      </c>
      <c r="O5" s="1"/>
    </row>
    <row r="6" spans="1:15" s="33" customFormat="1" ht="15">
      <c r="A6" s="21" t="s">
        <v>22</v>
      </c>
      <c r="B6" s="2">
        <v>3172.29</v>
      </c>
      <c r="C6" s="2">
        <v>0</v>
      </c>
      <c r="D6" s="3">
        <v>415528.67</v>
      </c>
      <c r="E6" s="62">
        <f t="shared" si="1"/>
        <v>418700.95999999996</v>
      </c>
      <c r="F6" s="51">
        <f t="shared" si="2"/>
        <v>0.043802309751487925</v>
      </c>
      <c r="G6" s="2">
        <v>2247.7</v>
      </c>
      <c r="H6" s="2">
        <v>0</v>
      </c>
      <c r="I6" s="3">
        <v>360293.01</v>
      </c>
      <c r="J6" s="62">
        <f t="shared" si="0"/>
        <v>362540.71</v>
      </c>
      <c r="K6" s="7">
        <f t="shared" si="3"/>
        <v>0.04186352515678619</v>
      </c>
      <c r="L6" s="54">
        <f t="shared" si="4"/>
        <v>0.4113493793655738</v>
      </c>
      <c r="M6" s="55">
        <f t="shared" si="5"/>
        <v>0.15330760927057674</v>
      </c>
      <c r="N6" s="56">
        <f t="shared" si="6"/>
        <v>0.15490743094754778</v>
      </c>
      <c r="O6" s="1"/>
    </row>
    <row r="7" spans="1:15" s="33" customFormat="1" ht="15">
      <c r="A7" s="21" t="s">
        <v>15</v>
      </c>
      <c r="B7" s="2">
        <v>34703.21</v>
      </c>
      <c r="C7" s="2">
        <v>64363.3</v>
      </c>
      <c r="D7" s="3">
        <v>35044.89</v>
      </c>
      <c r="E7" s="62">
        <f t="shared" si="1"/>
        <v>134111.40000000002</v>
      </c>
      <c r="F7" s="51">
        <f t="shared" si="2"/>
        <v>0.014030034906071624</v>
      </c>
      <c r="G7" s="2">
        <v>29681.93</v>
      </c>
      <c r="H7" s="2">
        <v>49253.78</v>
      </c>
      <c r="I7" s="3">
        <v>23010.2</v>
      </c>
      <c r="J7" s="62">
        <f t="shared" si="0"/>
        <v>101945.90999999999</v>
      </c>
      <c r="K7" s="7">
        <f t="shared" si="3"/>
        <v>0.011771961190003902</v>
      </c>
      <c r="L7" s="54">
        <f t="shared" si="4"/>
        <v>0.25502779413778653</v>
      </c>
      <c r="M7" s="55">
        <f t="shared" si="5"/>
        <v>0.5230154453242475</v>
      </c>
      <c r="N7" s="56">
        <f t="shared" si="6"/>
        <v>0.31551525706131844</v>
      </c>
      <c r="O7" s="1"/>
    </row>
    <row r="8" spans="1:15" s="33" customFormat="1" ht="15">
      <c r="A8" s="21" t="s">
        <v>16</v>
      </c>
      <c r="B8" s="2">
        <v>184.97</v>
      </c>
      <c r="C8" s="2">
        <v>2080.07</v>
      </c>
      <c r="D8" s="3">
        <v>3264.38</v>
      </c>
      <c r="E8" s="62">
        <f t="shared" si="1"/>
        <v>5529.42</v>
      </c>
      <c r="F8" s="51">
        <f t="shared" si="2"/>
        <v>0.0005784590691792834</v>
      </c>
      <c r="G8" s="2">
        <v>481.6</v>
      </c>
      <c r="H8" s="2">
        <v>2200.77</v>
      </c>
      <c r="I8" s="3">
        <v>3870.52</v>
      </c>
      <c r="J8" s="62">
        <f t="shared" si="0"/>
        <v>6552.889999999999</v>
      </c>
      <c r="K8" s="7">
        <f t="shared" si="3"/>
        <v>0.000756679368131244</v>
      </c>
      <c r="L8" s="54">
        <f t="shared" si="4"/>
        <v>-0.15558256318106745</v>
      </c>
      <c r="M8" s="55">
        <f t="shared" si="5"/>
        <v>-0.156604280561785</v>
      </c>
      <c r="N8" s="56">
        <f t="shared" si="6"/>
        <v>-0.1561860492088223</v>
      </c>
      <c r="O8" s="1"/>
    </row>
    <row r="9" spans="1:15" s="33" customFormat="1" ht="15">
      <c r="A9" s="21" t="s">
        <v>23</v>
      </c>
      <c r="B9" s="2">
        <v>1649.44</v>
      </c>
      <c r="C9" s="2">
        <v>2603.73</v>
      </c>
      <c r="D9" s="3">
        <v>150.85</v>
      </c>
      <c r="E9" s="62">
        <f t="shared" si="1"/>
        <v>4404.02</v>
      </c>
      <c r="F9" s="51">
        <f t="shared" si="2"/>
        <v>0.0004607255932533517</v>
      </c>
      <c r="G9" s="2">
        <v>688</v>
      </c>
      <c r="H9" s="2">
        <v>2028.4</v>
      </c>
      <c r="I9" s="3">
        <v>94.39</v>
      </c>
      <c r="J9" s="62">
        <f t="shared" si="0"/>
        <v>2810.79</v>
      </c>
      <c r="K9" s="7">
        <f t="shared" si="3"/>
        <v>0.0003245692818206348</v>
      </c>
      <c r="L9" s="54">
        <f t="shared" si="4"/>
        <v>0.5657377411279634</v>
      </c>
      <c r="M9" s="55">
        <f t="shared" si="5"/>
        <v>0.5981565843839389</v>
      </c>
      <c r="N9" s="56">
        <f t="shared" si="6"/>
        <v>0.5668264082339842</v>
      </c>
      <c r="O9" s="1"/>
    </row>
    <row r="10" spans="1:15" s="33" customFormat="1" ht="15">
      <c r="A10" s="21" t="s">
        <v>13</v>
      </c>
      <c r="B10" s="2">
        <v>270451.19</v>
      </c>
      <c r="C10" s="2">
        <v>32484.73</v>
      </c>
      <c r="D10" s="3">
        <v>195897.54</v>
      </c>
      <c r="E10" s="62">
        <f t="shared" si="1"/>
        <v>498833.45999999996</v>
      </c>
      <c r="F10" s="51">
        <f t="shared" si="2"/>
        <v>0.052185353788838845</v>
      </c>
      <c r="G10" s="2">
        <v>232474.92</v>
      </c>
      <c r="H10" s="2">
        <v>30215.61</v>
      </c>
      <c r="I10" s="3">
        <v>157165.2</v>
      </c>
      <c r="J10" s="62">
        <f t="shared" si="0"/>
        <v>419855.73000000004</v>
      </c>
      <c r="K10" s="7">
        <f t="shared" si="3"/>
        <v>0.04848184060508909</v>
      </c>
      <c r="L10" s="54">
        <f t="shared" si="4"/>
        <v>0.15320457117353992</v>
      </c>
      <c r="M10" s="55">
        <f t="shared" si="5"/>
        <v>0.24644348748959688</v>
      </c>
      <c r="N10" s="56">
        <f t="shared" si="6"/>
        <v>0.18810682898146913</v>
      </c>
      <c r="O10" s="1"/>
    </row>
    <row r="11" spans="1:15" s="33" customFormat="1" ht="15">
      <c r="A11" s="21" t="s">
        <v>28</v>
      </c>
      <c r="B11" s="2">
        <v>9326.75</v>
      </c>
      <c r="C11" s="2">
        <v>3461.19</v>
      </c>
      <c r="D11" s="3">
        <v>524.52</v>
      </c>
      <c r="E11" s="62">
        <f t="shared" si="1"/>
        <v>13312.460000000001</v>
      </c>
      <c r="F11" s="51">
        <f t="shared" si="2"/>
        <v>0.0013926801038963298</v>
      </c>
      <c r="G11" s="2">
        <v>9168.19</v>
      </c>
      <c r="H11" s="2">
        <v>3614.02</v>
      </c>
      <c r="I11" s="3">
        <v>812.98</v>
      </c>
      <c r="J11" s="62">
        <f t="shared" si="0"/>
        <v>13595.19</v>
      </c>
      <c r="K11" s="7">
        <f t="shared" si="3"/>
        <v>0.00156987219056389</v>
      </c>
      <c r="L11" s="54">
        <f t="shared" si="4"/>
        <v>0.0004482792881668196</v>
      </c>
      <c r="M11" s="55">
        <f t="shared" si="5"/>
        <v>-0.35481807670545407</v>
      </c>
      <c r="N11" s="56">
        <f t="shared" si="6"/>
        <v>-0.02079632575933099</v>
      </c>
      <c r="O11" s="1"/>
    </row>
    <row r="12" spans="1:15" s="33" customFormat="1" ht="15">
      <c r="A12" s="21" t="s">
        <v>24</v>
      </c>
      <c r="B12" s="2">
        <v>156884.79</v>
      </c>
      <c r="C12" s="2">
        <v>111001.97</v>
      </c>
      <c r="D12" s="3">
        <v>10690.86</v>
      </c>
      <c r="E12" s="62">
        <f t="shared" si="1"/>
        <v>278577.62</v>
      </c>
      <c r="F12" s="51">
        <f t="shared" si="2"/>
        <v>0.029143337051513563</v>
      </c>
      <c r="G12" s="2">
        <v>147561.06</v>
      </c>
      <c r="H12" s="2">
        <v>131435.06</v>
      </c>
      <c r="I12" s="3">
        <v>8603.25</v>
      </c>
      <c r="J12" s="62">
        <f t="shared" si="0"/>
        <v>287599.37</v>
      </c>
      <c r="K12" s="7">
        <f t="shared" si="3"/>
        <v>0.0332098523806357</v>
      </c>
      <c r="L12" s="54">
        <f t="shared" si="4"/>
        <v>-0.03981904837959749</v>
      </c>
      <c r="M12" s="55">
        <f t="shared" si="5"/>
        <v>0.2426536483305728</v>
      </c>
      <c r="N12" s="56">
        <f t="shared" si="6"/>
        <v>-0.031369157727988095</v>
      </c>
      <c r="O12" s="1"/>
    </row>
    <row r="13" spans="1:15" s="33" customFormat="1" ht="15">
      <c r="A13" s="21" t="s">
        <v>25</v>
      </c>
      <c r="B13" s="2">
        <v>11037.47</v>
      </c>
      <c r="C13" s="2">
        <v>4650.16</v>
      </c>
      <c r="D13" s="3">
        <v>9533.32</v>
      </c>
      <c r="E13" s="62">
        <f t="shared" si="1"/>
        <v>25220.949999999997</v>
      </c>
      <c r="F13" s="51">
        <f t="shared" si="2"/>
        <v>0.0026384841919798543</v>
      </c>
      <c r="G13" s="2">
        <v>8225.31</v>
      </c>
      <c r="H13" s="2">
        <v>10289.44</v>
      </c>
      <c r="I13" s="3">
        <v>12859.5</v>
      </c>
      <c r="J13" s="62">
        <f t="shared" si="0"/>
        <v>31374.25</v>
      </c>
      <c r="K13" s="7">
        <f t="shared" si="3"/>
        <v>0.0036228668061865353</v>
      </c>
      <c r="L13" s="54">
        <f t="shared" si="4"/>
        <v>-0.15269555354514652</v>
      </c>
      <c r="M13" s="55">
        <f t="shared" si="5"/>
        <v>-0.25865546871962364</v>
      </c>
      <c r="N13" s="56">
        <f t="shared" si="6"/>
        <v>-0.19612580380407507</v>
      </c>
      <c r="O13" s="1"/>
    </row>
    <row r="14" spans="1:15" s="33" customFormat="1" ht="15">
      <c r="A14" s="21" t="s">
        <v>26</v>
      </c>
      <c r="B14" s="2">
        <v>1157149.62</v>
      </c>
      <c r="C14" s="2">
        <v>80398.61</v>
      </c>
      <c r="D14" s="3">
        <v>53650.35</v>
      </c>
      <c r="E14" s="62">
        <f t="shared" si="1"/>
        <v>1291198.5800000003</v>
      </c>
      <c r="F14" s="51">
        <f t="shared" si="2"/>
        <v>0.135078458267307</v>
      </c>
      <c r="G14" s="2">
        <v>1134471.05</v>
      </c>
      <c r="H14" s="2">
        <v>71659.62</v>
      </c>
      <c r="I14" s="3">
        <v>48463.95</v>
      </c>
      <c r="J14" s="62">
        <f t="shared" si="0"/>
        <v>1254594.6199999999</v>
      </c>
      <c r="K14" s="7">
        <f t="shared" si="3"/>
        <v>0.1448713261358665</v>
      </c>
      <c r="L14" s="54">
        <f t="shared" si="4"/>
        <v>0.02604822245337668</v>
      </c>
      <c r="M14" s="55">
        <f t="shared" si="5"/>
        <v>0.10701562707950973</v>
      </c>
      <c r="N14" s="56">
        <f t="shared" si="6"/>
        <v>0.029175926164899835</v>
      </c>
      <c r="O14" s="1"/>
    </row>
    <row r="15" spans="1:15" s="33" customFormat="1" ht="15">
      <c r="A15" s="21" t="s">
        <v>14</v>
      </c>
      <c r="B15" s="2">
        <v>25154.96</v>
      </c>
      <c r="C15" s="2">
        <v>28993.63</v>
      </c>
      <c r="D15" s="3">
        <v>22823.49</v>
      </c>
      <c r="E15" s="62">
        <f t="shared" si="1"/>
        <v>76972.08</v>
      </c>
      <c r="F15" s="51">
        <f t="shared" si="2"/>
        <v>0.008052417387283538</v>
      </c>
      <c r="G15" s="2">
        <v>15539.12</v>
      </c>
      <c r="H15" s="2">
        <v>21441.63</v>
      </c>
      <c r="I15" s="3">
        <v>15352.12</v>
      </c>
      <c r="J15" s="62">
        <f t="shared" si="0"/>
        <v>52332.87</v>
      </c>
      <c r="K15" s="7">
        <f t="shared" si="3"/>
        <v>0.006043013541215333</v>
      </c>
      <c r="L15" s="54">
        <f t="shared" si="4"/>
        <v>0.46423720449152595</v>
      </c>
      <c r="M15" s="55">
        <f t="shared" si="5"/>
        <v>0.4866669880120791</v>
      </c>
      <c r="N15" s="56">
        <f t="shared" si="6"/>
        <v>0.47081709831698504</v>
      </c>
      <c r="O15" s="1"/>
    </row>
    <row r="16" spans="1:15" s="33" customFormat="1" ht="15">
      <c r="A16" s="21" t="s">
        <v>27</v>
      </c>
      <c r="B16" s="2">
        <v>891037.45</v>
      </c>
      <c r="C16" s="2">
        <v>454873</v>
      </c>
      <c r="D16" s="3">
        <v>1143322.79</v>
      </c>
      <c r="E16" s="62">
        <f t="shared" si="1"/>
        <v>2489233.24</v>
      </c>
      <c r="F16" s="51">
        <f t="shared" si="2"/>
        <v>0.2604105933317657</v>
      </c>
      <c r="G16" s="2">
        <v>997741.7</v>
      </c>
      <c r="H16" s="2">
        <v>512090.32</v>
      </c>
      <c r="I16" s="3">
        <v>1147230.03</v>
      </c>
      <c r="J16" s="62">
        <f t="shared" si="0"/>
        <v>2657062.05</v>
      </c>
      <c r="K16" s="7">
        <f t="shared" si="3"/>
        <v>0.3068179128719554</v>
      </c>
      <c r="L16" s="54">
        <f t="shared" si="4"/>
        <v>-0.10856940893331968</v>
      </c>
      <c r="M16" s="55">
        <f t="shared" si="5"/>
        <v>-0.0034058034551274208</v>
      </c>
      <c r="N16" s="56">
        <f t="shared" si="6"/>
        <v>-0.06316330098501077</v>
      </c>
      <c r="O16" s="1"/>
    </row>
    <row r="17" spans="1:15" s="33" customFormat="1" ht="15.75" thickBot="1">
      <c r="A17" s="22" t="s">
        <v>9</v>
      </c>
      <c r="B17" s="2">
        <v>11039.8</v>
      </c>
      <c r="C17" s="2">
        <v>4003.99</v>
      </c>
      <c r="D17" s="3">
        <v>1818.34</v>
      </c>
      <c r="E17" s="62">
        <f t="shared" si="1"/>
        <v>16862.129999999997</v>
      </c>
      <c r="F17" s="51">
        <f t="shared" si="2"/>
        <v>0.001764028057948224</v>
      </c>
      <c r="G17" s="2">
        <v>15114.43</v>
      </c>
      <c r="H17" s="2">
        <v>3246.19</v>
      </c>
      <c r="I17" s="3">
        <v>1586.38</v>
      </c>
      <c r="J17" s="66">
        <f t="shared" si="0"/>
        <v>19947</v>
      </c>
      <c r="K17" s="7">
        <f t="shared" si="3"/>
        <v>0.002303332324533744</v>
      </c>
      <c r="L17" s="54">
        <f t="shared" si="4"/>
        <v>-0.18064912840633918</v>
      </c>
      <c r="M17" s="55">
        <f t="shared" si="5"/>
        <v>0.14621969515500677</v>
      </c>
      <c r="N17" s="56">
        <f t="shared" si="6"/>
        <v>-0.1546533313280194</v>
      </c>
      <c r="O17" s="1"/>
    </row>
    <row r="18" spans="1:15" s="33" customFormat="1" ht="16.5" thickBot="1" thickTop="1">
      <c r="A18" s="14" t="s">
        <v>8</v>
      </c>
      <c r="B18" s="16">
        <f>SUM(B4:B17)</f>
        <v>5707073.000000001</v>
      </c>
      <c r="C18" s="16">
        <f>SUM(C4:C17)</f>
        <v>854643.8</v>
      </c>
      <c r="D18" s="16">
        <f>SUM(D4:D17)</f>
        <v>2997161.77</v>
      </c>
      <c r="E18" s="61">
        <f>SUM(B18:D18)</f>
        <v>9558878.57</v>
      </c>
      <c r="F18" s="52">
        <f>IF(E$18=0,"0.00%",E18/E$18)</f>
        <v>1</v>
      </c>
      <c r="G18" s="15">
        <f>SUM(G4:G17)</f>
        <v>5048537.080000001</v>
      </c>
      <c r="H18" s="15">
        <f>SUM(H4:H17)</f>
        <v>882993.1699999999</v>
      </c>
      <c r="I18" s="64">
        <f>SUM(I4:I17)</f>
        <v>2728531.4299999997</v>
      </c>
      <c r="J18" s="68">
        <f t="shared" si="0"/>
        <v>8660061.68</v>
      </c>
      <c r="K18" s="65">
        <f>IF(J$18=0,"0.00%",J18/J$18)</f>
        <v>1</v>
      </c>
      <c r="L18" s="57">
        <f>IF(H18=0,"0.00%",(B18+C18)/(G18+H18)-1)</f>
        <v>0.10624350267791338</v>
      </c>
      <c r="M18" s="58">
        <f>IF(I18=0,"0.00%",D18/I18-1)</f>
        <v>0.09845235317666856</v>
      </c>
      <c r="N18" s="52">
        <f>IF(J18=0,"0.00%",E18/J18-1)</f>
        <v>0.10378873998966731</v>
      </c>
      <c r="O18" s="35"/>
    </row>
    <row r="19" spans="1:15" s="33" customFormat="1" ht="15.75" thickBot="1" thickTop="1">
      <c r="A19" s="32"/>
      <c r="B19" s="46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7"/>
      <c r="C20" s="38" t="s">
        <v>32</v>
      </c>
      <c r="D20" s="38"/>
      <c r="E20" s="29"/>
      <c r="F20" s="30"/>
      <c r="G20" s="31"/>
      <c r="H20" s="39" t="s">
        <v>30</v>
      </c>
      <c r="I20" s="39"/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8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1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9" t="s">
        <v>5</v>
      </c>
      <c r="C22" s="9" t="s">
        <v>5</v>
      </c>
      <c r="D22" s="10" t="s">
        <v>6</v>
      </c>
      <c r="E22" s="70"/>
      <c r="F22" s="11" t="s">
        <v>11</v>
      </c>
      <c r="G22" s="42" t="s">
        <v>5</v>
      </c>
      <c r="H22" s="9" t="s">
        <v>5</v>
      </c>
      <c r="I22" s="10" t="s">
        <v>6</v>
      </c>
      <c r="J22" s="69"/>
      <c r="K22" s="11" t="s">
        <v>11</v>
      </c>
      <c r="L22" s="12" t="s">
        <v>7</v>
      </c>
      <c r="M22" s="13" t="s">
        <v>7</v>
      </c>
      <c r="N22" s="37" t="s">
        <v>7</v>
      </c>
      <c r="O22" s="1"/>
    </row>
    <row r="23" spans="1:15" s="33" customFormat="1" ht="15.75" thickTop="1">
      <c r="A23" s="20" t="s">
        <v>20</v>
      </c>
      <c r="B23" s="43">
        <v>278625.52</v>
      </c>
      <c r="C23" s="5">
        <v>164667.71</v>
      </c>
      <c r="D23" s="6">
        <v>41019.87</v>
      </c>
      <c r="E23" s="63">
        <f aca="true" t="shared" si="7" ref="E23:E36">SUM(B23:D23)</f>
        <v>484313.1</v>
      </c>
      <c r="F23" s="51">
        <f>IF(E$37=0,"0.00%",E23/E$37)</f>
        <v>0.01873377467826986</v>
      </c>
      <c r="G23" s="43">
        <v>200418.15</v>
      </c>
      <c r="H23" s="5">
        <v>113742.81</v>
      </c>
      <c r="I23" s="6">
        <v>47172.81</v>
      </c>
      <c r="J23" s="63">
        <f aca="true" t="shared" si="8" ref="J23:J36">SUM(G23:I23)</f>
        <v>361333.76999999996</v>
      </c>
      <c r="K23" s="7">
        <f>IF(J$18=0,"0.00%",J23/J$37)</f>
        <v>0.015675848852870586</v>
      </c>
      <c r="L23" s="54">
        <f>IF((G23+H23)=0,"0.00",(B23+C23)/(G23+H23)-1)</f>
        <v>0.4110385644352501</v>
      </c>
      <c r="M23" s="55">
        <f>IF(I23=0,"0.00%",D23/I23-1)</f>
        <v>-0.1304340360474603</v>
      </c>
      <c r="N23" s="56">
        <f>IF(J23=0,"0.00%",E23/J23-1)</f>
        <v>0.34034828795548244</v>
      </c>
      <c r="O23" s="1"/>
    </row>
    <row r="24" spans="1:15" s="33" customFormat="1" ht="15">
      <c r="A24" s="21" t="s">
        <v>21</v>
      </c>
      <c r="B24" s="44">
        <v>8140768.17</v>
      </c>
      <c r="C24" s="2">
        <v>0</v>
      </c>
      <c r="D24" s="3">
        <v>2952096.83</v>
      </c>
      <c r="E24" s="62">
        <f t="shared" si="7"/>
        <v>11092865</v>
      </c>
      <c r="F24" s="51">
        <f aca="true" t="shared" si="9" ref="F24:F36">IF(E$37=0,"0.00%",E24/E$37)</f>
        <v>0.4290844774722509</v>
      </c>
      <c r="G24" s="44">
        <v>6177718.72</v>
      </c>
      <c r="H24" s="2">
        <v>0</v>
      </c>
      <c r="I24" s="3">
        <v>2539005.95</v>
      </c>
      <c r="J24" s="62">
        <f t="shared" si="8"/>
        <v>8716724.67</v>
      </c>
      <c r="K24" s="7">
        <f aca="true" t="shared" si="10" ref="K24:K36">IF(J$18=0,"0.00%",J24/J$37)</f>
        <v>0.37816022127964477</v>
      </c>
      <c r="L24" s="54">
        <f aca="true" t="shared" si="11" ref="L24:L37">IF((G24+H24)=0,"0.00",(B24+C24)/(G24+H24)-1)</f>
        <v>0.3177628407788693</v>
      </c>
      <c r="M24" s="55">
        <f aca="true" t="shared" si="12" ref="M24:M36">IF(I24=0,"0.00%",D24/I24-1)</f>
        <v>0.16269787788405932</v>
      </c>
      <c r="N24" s="56">
        <f aca="true" t="shared" si="13" ref="N24:N36">IF(J24=0,"0.00%",E24/J24-1)</f>
        <v>0.27259554706114164</v>
      </c>
      <c r="O24" s="1"/>
    </row>
    <row r="25" spans="1:15" s="33" customFormat="1" ht="15">
      <c r="A25" s="21" t="s">
        <v>22</v>
      </c>
      <c r="B25" s="44">
        <v>7239.92</v>
      </c>
      <c r="C25" s="2">
        <v>0</v>
      </c>
      <c r="D25" s="3">
        <v>1076947.32</v>
      </c>
      <c r="E25" s="62">
        <f t="shared" si="7"/>
        <v>1084187.24</v>
      </c>
      <c r="F25" s="51">
        <f t="shared" si="9"/>
        <v>0.04193758017946508</v>
      </c>
      <c r="G25" s="44">
        <v>5551.03</v>
      </c>
      <c r="H25" s="2">
        <v>0</v>
      </c>
      <c r="I25" s="3">
        <v>908830.29</v>
      </c>
      <c r="J25" s="62">
        <f t="shared" si="8"/>
        <v>914381.3200000001</v>
      </c>
      <c r="K25" s="7">
        <f t="shared" si="10"/>
        <v>0.03966887281586854</v>
      </c>
      <c r="L25" s="54">
        <f t="shared" si="11"/>
        <v>0.30424804045375375</v>
      </c>
      <c r="M25" s="55">
        <f t="shared" si="12"/>
        <v>0.1849817637570157</v>
      </c>
      <c r="N25" s="56">
        <f t="shared" si="13"/>
        <v>0.18570580597600128</v>
      </c>
      <c r="O25" s="1"/>
    </row>
    <row r="26" spans="1:15" s="33" customFormat="1" ht="15">
      <c r="A26" s="21" t="s">
        <v>15</v>
      </c>
      <c r="B26" s="44">
        <v>111315.94</v>
      </c>
      <c r="C26" s="2">
        <v>174243.32</v>
      </c>
      <c r="D26" s="3">
        <v>103297.95</v>
      </c>
      <c r="E26" s="62">
        <f t="shared" si="7"/>
        <v>388857.21</v>
      </c>
      <c r="F26" s="51">
        <f t="shared" si="9"/>
        <v>0.015041433639025388</v>
      </c>
      <c r="G26" s="44">
        <v>88724.47</v>
      </c>
      <c r="H26" s="2">
        <v>132142.15</v>
      </c>
      <c r="I26" s="3">
        <v>68325.77</v>
      </c>
      <c r="J26" s="62">
        <f t="shared" si="8"/>
        <v>289192.39</v>
      </c>
      <c r="K26" s="7">
        <f t="shared" si="10"/>
        <v>0.012546118219286296</v>
      </c>
      <c r="L26" s="54">
        <f t="shared" si="11"/>
        <v>0.2929036537979348</v>
      </c>
      <c r="M26" s="55">
        <f t="shared" si="12"/>
        <v>0.5118446524642166</v>
      </c>
      <c r="N26" s="56">
        <f t="shared" si="13"/>
        <v>0.34463154441927046</v>
      </c>
      <c r="O26" s="1"/>
    </row>
    <row r="27" spans="1:15" s="33" customFormat="1" ht="15">
      <c r="A27" s="21" t="s">
        <v>16</v>
      </c>
      <c r="B27" s="44">
        <v>501.4</v>
      </c>
      <c r="C27" s="2">
        <v>4304.86</v>
      </c>
      <c r="D27" s="2">
        <v>8311.39</v>
      </c>
      <c r="E27" s="62">
        <f t="shared" si="7"/>
        <v>13117.649999999998</v>
      </c>
      <c r="F27" s="51">
        <f t="shared" si="9"/>
        <v>0.0005074054354681024</v>
      </c>
      <c r="G27" s="44">
        <v>838.48</v>
      </c>
      <c r="H27" s="2">
        <v>5387.36</v>
      </c>
      <c r="I27" s="2">
        <v>8293.25</v>
      </c>
      <c r="J27" s="62">
        <f t="shared" si="8"/>
        <v>14519.09</v>
      </c>
      <c r="K27" s="7">
        <f t="shared" si="10"/>
        <v>0.0006298859370969529</v>
      </c>
      <c r="L27" s="54">
        <f t="shared" si="11"/>
        <v>-0.2280142117368903</v>
      </c>
      <c r="M27" s="55">
        <f t="shared" si="12"/>
        <v>0.0021873210140777033</v>
      </c>
      <c r="N27" s="56">
        <f t="shared" si="13"/>
        <v>-0.09652395570245809</v>
      </c>
      <c r="O27" s="1"/>
    </row>
    <row r="28" spans="1:15" s="33" customFormat="1" ht="15">
      <c r="A28" s="21" t="s">
        <v>23</v>
      </c>
      <c r="B28" s="44">
        <v>3483.35</v>
      </c>
      <c r="C28" s="2">
        <v>6712.08</v>
      </c>
      <c r="D28" s="2">
        <v>277.5</v>
      </c>
      <c r="E28" s="62">
        <f t="shared" si="7"/>
        <v>10472.93</v>
      </c>
      <c r="F28" s="51">
        <f t="shared" si="9"/>
        <v>0.0004051046953743204</v>
      </c>
      <c r="G28" s="44">
        <v>2498.82</v>
      </c>
      <c r="H28" s="2">
        <v>5569.4</v>
      </c>
      <c r="I28" s="2">
        <v>475.09</v>
      </c>
      <c r="J28" s="62">
        <f t="shared" si="8"/>
        <v>8543.31</v>
      </c>
      <c r="K28" s="7">
        <f t="shared" si="10"/>
        <v>0.00037063692182221945</v>
      </c>
      <c r="L28" s="54">
        <f t="shared" si="11"/>
        <v>0.2636529494733659</v>
      </c>
      <c r="M28" s="55">
        <f t="shared" si="12"/>
        <v>-0.41590014523563956</v>
      </c>
      <c r="N28" s="56">
        <f t="shared" si="13"/>
        <v>0.22586327781620952</v>
      </c>
      <c r="O28" s="1"/>
    </row>
    <row r="29" spans="1:15" s="33" customFormat="1" ht="15">
      <c r="A29" s="21" t="s">
        <v>13</v>
      </c>
      <c r="B29" s="44">
        <v>706563.84</v>
      </c>
      <c r="C29" s="2">
        <v>87349.81</v>
      </c>
      <c r="D29" s="2">
        <v>526240.53</v>
      </c>
      <c r="E29" s="62">
        <f t="shared" si="7"/>
        <v>1320154.18</v>
      </c>
      <c r="F29" s="51">
        <f t="shared" si="9"/>
        <v>0.051065046451760465</v>
      </c>
      <c r="G29" s="44">
        <v>584142.16</v>
      </c>
      <c r="H29" s="2">
        <v>79328.71</v>
      </c>
      <c r="I29" s="2">
        <v>434161.53</v>
      </c>
      <c r="J29" s="62">
        <f t="shared" si="8"/>
        <v>1097632.4</v>
      </c>
      <c r="K29" s="7">
        <f t="shared" si="10"/>
        <v>0.04761890813143092</v>
      </c>
      <c r="L29" s="54">
        <f t="shared" si="11"/>
        <v>0.19660664227805502</v>
      </c>
      <c r="M29" s="55">
        <f t="shared" si="12"/>
        <v>0.2120846589056382</v>
      </c>
      <c r="N29" s="56">
        <f t="shared" si="13"/>
        <v>0.20272887352815028</v>
      </c>
      <c r="O29" s="1"/>
    </row>
    <row r="30" spans="1:15" s="33" customFormat="1" ht="15">
      <c r="A30" s="21" t="s">
        <v>28</v>
      </c>
      <c r="B30" s="44">
        <v>31206.2</v>
      </c>
      <c r="C30" s="2">
        <v>10027.17</v>
      </c>
      <c r="D30" s="2">
        <v>1309.33</v>
      </c>
      <c r="E30" s="62">
        <f t="shared" si="7"/>
        <v>42542.700000000004</v>
      </c>
      <c r="F30" s="51">
        <f t="shared" si="9"/>
        <v>0.0016455994190643021</v>
      </c>
      <c r="G30" s="44">
        <v>26986.47</v>
      </c>
      <c r="H30" s="2">
        <v>9170.37</v>
      </c>
      <c r="I30" s="2">
        <v>1896.78</v>
      </c>
      <c r="J30" s="62">
        <f t="shared" si="8"/>
        <v>38053.62</v>
      </c>
      <c r="K30" s="7">
        <f t="shared" si="10"/>
        <v>0.0016508913501900842</v>
      </c>
      <c r="L30" s="54">
        <f t="shared" si="11"/>
        <v>0.1404030330084156</v>
      </c>
      <c r="M30" s="55">
        <f t="shared" si="12"/>
        <v>-0.3097090859245669</v>
      </c>
      <c r="N30" s="56">
        <f t="shared" si="13"/>
        <v>0.1179672262454925</v>
      </c>
      <c r="O30" s="1"/>
    </row>
    <row r="31" spans="1:15" s="33" customFormat="1" ht="15">
      <c r="A31" s="21" t="s">
        <v>24</v>
      </c>
      <c r="B31" s="44">
        <v>435747.63</v>
      </c>
      <c r="C31" s="2">
        <v>347522.69</v>
      </c>
      <c r="D31" s="2">
        <v>29518.24</v>
      </c>
      <c r="E31" s="62">
        <f t="shared" si="7"/>
        <v>812788.56</v>
      </c>
      <c r="F31" s="51">
        <f t="shared" si="9"/>
        <v>0.03143957440778584</v>
      </c>
      <c r="G31" s="44">
        <v>385703.08</v>
      </c>
      <c r="H31" s="2">
        <v>296074.93</v>
      </c>
      <c r="I31" s="2">
        <v>27458.72</v>
      </c>
      <c r="J31" s="62">
        <f t="shared" si="8"/>
        <v>709236.73</v>
      </c>
      <c r="K31" s="7">
        <f t="shared" si="10"/>
        <v>0.030769024938865214</v>
      </c>
      <c r="L31" s="54">
        <f t="shared" si="11"/>
        <v>0.1488641588777555</v>
      </c>
      <c r="M31" s="55">
        <f t="shared" si="12"/>
        <v>0.07500422452321165</v>
      </c>
      <c r="N31" s="56">
        <f t="shared" si="13"/>
        <v>0.14600460695260398</v>
      </c>
      <c r="O31" s="1"/>
    </row>
    <row r="32" spans="1:15" s="33" customFormat="1" ht="15">
      <c r="A32" s="21" t="s">
        <v>25</v>
      </c>
      <c r="B32" s="44">
        <v>23282.36</v>
      </c>
      <c r="C32" s="2">
        <v>18918.04</v>
      </c>
      <c r="D32" s="2">
        <v>27865.07</v>
      </c>
      <c r="E32" s="62">
        <f t="shared" si="7"/>
        <v>70065.47</v>
      </c>
      <c r="F32" s="51">
        <f t="shared" si="9"/>
        <v>0.0027102110756596852</v>
      </c>
      <c r="G32" s="44">
        <v>20261.9</v>
      </c>
      <c r="H32" s="2">
        <v>26888.3</v>
      </c>
      <c r="I32" s="2">
        <v>31893.25</v>
      </c>
      <c r="J32" s="62">
        <f t="shared" si="8"/>
        <v>79043.45</v>
      </c>
      <c r="K32" s="7">
        <f t="shared" si="10"/>
        <v>0.003429165159429836</v>
      </c>
      <c r="L32" s="54">
        <f t="shared" si="11"/>
        <v>-0.10497940623793744</v>
      </c>
      <c r="M32" s="55">
        <f t="shared" si="12"/>
        <v>-0.12630196044617592</v>
      </c>
      <c r="N32" s="56">
        <f t="shared" si="13"/>
        <v>-0.11358284589045642</v>
      </c>
      <c r="O32" s="1"/>
    </row>
    <row r="33" spans="1:15" s="33" customFormat="1" ht="15">
      <c r="A33" s="21" t="s">
        <v>26</v>
      </c>
      <c r="B33" s="44">
        <v>3147016.61</v>
      </c>
      <c r="C33" s="2">
        <v>225374.43</v>
      </c>
      <c r="D33" s="2">
        <v>134121.84</v>
      </c>
      <c r="E33" s="62">
        <f t="shared" si="7"/>
        <v>3506512.88</v>
      </c>
      <c r="F33" s="51">
        <f t="shared" si="9"/>
        <v>0.1356358566397876</v>
      </c>
      <c r="G33" s="44">
        <v>2927508.69</v>
      </c>
      <c r="H33" s="2">
        <v>229521.41</v>
      </c>
      <c r="I33" s="2">
        <v>131474.08</v>
      </c>
      <c r="J33" s="62">
        <f t="shared" si="8"/>
        <v>3288504.18</v>
      </c>
      <c r="K33" s="7">
        <f t="shared" si="10"/>
        <v>0.1426661407200139</v>
      </c>
      <c r="L33" s="54">
        <f t="shared" si="11"/>
        <v>0.06821630873902662</v>
      </c>
      <c r="M33" s="55">
        <f t="shared" si="12"/>
        <v>0.020139026643122504</v>
      </c>
      <c r="N33" s="56">
        <f t="shared" si="13"/>
        <v>0.06629418363701145</v>
      </c>
      <c r="O33" s="1"/>
    </row>
    <row r="34" spans="1:15" s="33" customFormat="1" ht="15">
      <c r="A34" s="21" t="s">
        <v>14</v>
      </c>
      <c r="B34" s="44">
        <v>56076.33</v>
      </c>
      <c r="C34" s="2">
        <v>74101.34</v>
      </c>
      <c r="D34" s="2">
        <v>64564.81</v>
      </c>
      <c r="E34" s="62">
        <f t="shared" si="7"/>
        <v>194742.47999999998</v>
      </c>
      <c r="F34" s="51">
        <f t="shared" si="9"/>
        <v>0.00753285785705048</v>
      </c>
      <c r="G34" s="44">
        <v>37770.78</v>
      </c>
      <c r="H34" s="2">
        <v>55942.44</v>
      </c>
      <c r="I34" s="2">
        <v>60129.47</v>
      </c>
      <c r="J34" s="62">
        <f t="shared" si="8"/>
        <v>153842.69</v>
      </c>
      <c r="K34" s="7">
        <f t="shared" si="10"/>
        <v>0.006674202512427846</v>
      </c>
      <c r="L34" s="54">
        <f t="shared" si="11"/>
        <v>0.389106787708287</v>
      </c>
      <c r="M34" s="55">
        <f t="shared" si="12"/>
        <v>0.07376316471773325</v>
      </c>
      <c r="N34" s="56">
        <f t="shared" si="13"/>
        <v>0.26585462071678534</v>
      </c>
      <c r="O34" s="1"/>
    </row>
    <row r="35" spans="1:15" s="33" customFormat="1" ht="15">
      <c r="A35" s="21" t="s">
        <v>27</v>
      </c>
      <c r="B35" s="44">
        <v>2408920.62</v>
      </c>
      <c r="C35" s="2">
        <v>1273184.58</v>
      </c>
      <c r="D35" s="2">
        <v>3101625.45</v>
      </c>
      <c r="E35" s="62">
        <f t="shared" si="7"/>
        <v>6783730.65</v>
      </c>
      <c r="F35" s="51">
        <f t="shared" si="9"/>
        <v>0.26240232088533877</v>
      </c>
      <c r="G35" s="44">
        <v>2765484.9</v>
      </c>
      <c r="H35" s="2">
        <v>1394398.08</v>
      </c>
      <c r="I35" s="2">
        <v>3163249.81</v>
      </c>
      <c r="J35" s="62">
        <f t="shared" si="8"/>
        <v>7323132.79</v>
      </c>
      <c r="K35" s="7">
        <f t="shared" si="10"/>
        <v>0.3177016162799854</v>
      </c>
      <c r="L35" s="54">
        <f t="shared" si="11"/>
        <v>-0.11485365869594721</v>
      </c>
      <c r="M35" s="55">
        <f t="shared" si="12"/>
        <v>-0.01948134472503138</v>
      </c>
      <c r="N35" s="56">
        <f t="shared" si="13"/>
        <v>-0.07365729332896609</v>
      </c>
      <c r="O35" s="1"/>
    </row>
    <row r="36" spans="1:15" s="33" customFormat="1" ht="15.75" thickBot="1">
      <c r="A36" s="22" t="s">
        <v>9</v>
      </c>
      <c r="B36" s="45">
        <v>30047.3</v>
      </c>
      <c r="C36" s="2">
        <v>10905.45</v>
      </c>
      <c r="D36" s="2">
        <v>7100.59</v>
      </c>
      <c r="E36" s="62">
        <f t="shared" si="7"/>
        <v>48053.34</v>
      </c>
      <c r="F36" s="51">
        <f t="shared" si="9"/>
        <v>0.0018587571636990456</v>
      </c>
      <c r="G36" s="45">
        <v>38834.92</v>
      </c>
      <c r="H36" s="2">
        <v>9979.04</v>
      </c>
      <c r="I36" s="2">
        <v>7393.55</v>
      </c>
      <c r="J36" s="66">
        <f t="shared" si="8"/>
        <v>56207.51</v>
      </c>
      <c r="K36" s="7">
        <f t="shared" si="10"/>
        <v>0.002438466881067364</v>
      </c>
      <c r="L36" s="59">
        <f t="shared" si="11"/>
        <v>-0.161044299622485</v>
      </c>
      <c r="M36" s="55">
        <f t="shared" si="12"/>
        <v>-0.03962372608557463</v>
      </c>
      <c r="N36" s="56">
        <f t="shared" si="13"/>
        <v>-0.14507260684559775</v>
      </c>
      <c r="O36" s="1"/>
    </row>
    <row r="37" spans="1:15" s="33" customFormat="1" ht="16.5" thickBot="1" thickTop="1">
      <c r="A37" s="14" t="s">
        <v>8</v>
      </c>
      <c r="B37" s="15">
        <f>SUM(B23:B36)</f>
        <v>15380795.189999998</v>
      </c>
      <c r="C37" s="15">
        <f>SUM(C23:C36)</f>
        <v>2397311.4800000004</v>
      </c>
      <c r="D37" s="16">
        <f>SUM(D23:D36)</f>
        <v>8074296.720000001</v>
      </c>
      <c r="E37" s="61">
        <f>SUM(E23:E36)</f>
        <v>25852403.390000004</v>
      </c>
      <c r="F37" s="52">
        <f>IF(E$37=0,"0.00%",E37/E$37)</f>
        <v>1</v>
      </c>
      <c r="G37" s="15">
        <f>SUM(G23:G36)</f>
        <v>13262442.57</v>
      </c>
      <c r="H37" s="15">
        <f>SUM(H23:H36)</f>
        <v>2358145</v>
      </c>
      <c r="I37" s="64">
        <f>SUM(I23:I36)</f>
        <v>7429760.350000001</v>
      </c>
      <c r="J37" s="67">
        <f>SUM(J23:J36)</f>
        <v>23050347.92</v>
      </c>
      <c r="K37" s="65">
        <f>IF(J$18=0,"0.00%",J37/J$37)</f>
        <v>1</v>
      </c>
      <c r="L37" s="60">
        <f t="shared" si="11"/>
        <v>0.13812022693330728</v>
      </c>
      <c r="M37" s="18">
        <f>IF(I37=0,"0.00%",D37/I37-1)</f>
        <v>0.08675062715851922</v>
      </c>
      <c r="N37" s="17">
        <f>IF(J37=0,"0.00%",E37/J37-1)</f>
        <v>0.12156239375323064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3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3"/>
      <c r="E41" s="50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Mar 15-16</oddHeader>
    <oddFooter>&amp;LStatistics and Reference Materials/Land Border (Mar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2016-04-26T11:51:08Z</cp:lastPrinted>
  <dcterms:created xsi:type="dcterms:W3CDTF">2006-01-31T19:56:50Z</dcterms:created>
  <dcterms:modified xsi:type="dcterms:W3CDTF">2016-04-26T11:52:15Z</dcterms:modified>
  <cp:category/>
  <cp:version/>
  <cp:contentType/>
  <cp:contentStatus/>
</cp:coreProperties>
</file>