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500" windowWidth="7752" windowHeight="8808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<sst xmlns="http://schemas.openxmlformats.org/spreadsheetml/2006/main" count="90" uniqueCount="33">
  <si>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</si>
  <si>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</si>
  <si>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</si>
  <si>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</si>
  <si>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</si>
  <si>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</si>
  <si>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</si>
  <si>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</si>
  <si>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</si>
  <si>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</si>
  <si>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</si>
  <si>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</si>
  <si>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</si>
  <si>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</si>
  <si>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</si>
  <si>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</si>
  <si>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</si>
  <si>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National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</si>
  <si>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</si>
  <si>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</si>
  <si>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</si>
  <si>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</si>
  <si>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</si>
  <si>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</si>
  <si>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</si>
  <si>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</si>
  <si>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</si>
  <si>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</si>
  <si>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</si>
  <si>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June 13</t>
  </si>
  <si>
    <t>June 14</t>
  </si>
  <si>
    <t>Jan - June 14</t>
  </si>
  <si>
    <t>Jan -June 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</si>
</sst>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10" fontId="1" fillId="33" borderId="22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1" fillId="0" borderId="37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64" fontId="2" fillId="0" borderId="43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C10">
      <selection activeCell="E37" sqref="E37"/>
    </sheetView>
  </sheetViews>
  <sheetFormatPr defaultColWidth="9.140625" defaultRowHeight="12.75"/>
  <cols>
    <col min="1" max="1" width="51.140625" style="24" customWidth="1"/>
    <col min="2" max="2" width="17.421875" style="34" bestFit="1" customWidth="1"/>
    <col min="3" max="3" width="15.8515625" style="1" bestFit="1" customWidth="1"/>
    <col min="4" max="4" width="16.8515625" style="1" bestFit="1" customWidth="1"/>
    <col min="5" max="5" width="17.140625" style="1" bestFit="1" customWidth="1"/>
    <col min="6" max="6" width="9.28125" style="1" bestFit="1" customWidth="1"/>
    <col min="7" max="7" width="17.421875" style="1" customWidth="1"/>
    <col min="8" max="9" width="15.57421875" style="1" bestFit="1" customWidth="1"/>
    <col min="10" max="10" width="17.140625" style="1" bestFit="1" customWidth="1"/>
    <col min="11" max="11" width="9.28125" style="1" bestFit="1" customWidth="1"/>
    <col min="12" max="12" width="10.8515625" style="1" customWidth="1"/>
    <col min="13" max="13" width="10.57421875" style="1" bestFit="1" customWidth="1"/>
    <col min="14" max="14" width="10.00390625" style="1" bestFit="1" customWidth="1"/>
    <col min="15" max="16384" width="9.140625" style="1" customWidth="1"/>
  </cols>
  <sheetData>
    <row r="1" spans="1:14" s="38" customFormat="1" ht="15" thickBot="1" thickTop="1">
      <c r="A1" s="25" t="s">
        <v>17</v>
      </c>
      <c r="B1" s="42"/>
      <c r="C1" s="35" t="s">
        <v>30</v>
      </c>
      <c r="D1" s="35"/>
      <c r="E1" s="30"/>
      <c r="F1" s="31"/>
      <c r="G1" s="32"/>
      <c r="H1" s="35" t="s">
        <v>29</v>
      </c>
      <c r="I1" s="35"/>
      <c r="J1" s="30"/>
      <c r="K1" s="31"/>
      <c r="L1" s="32"/>
      <c r="M1" s="29" t="s">
        <v>12</v>
      </c>
      <c r="N1" s="31"/>
    </row>
    <row r="2" spans="1:14" s="34" customFormat="1" ht="14.25" thickTop="1">
      <c r="A2" s="20" t="s">
        <v>0</v>
      </c>
      <c r="B2" s="43" t="s">
        <v>19</v>
      </c>
      <c r="C2" s="26" t="s">
        <v>18</v>
      </c>
      <c r="D2" s="27" t="s">
        <v>2</v>
      </c>
      <c r="E2" s="27" t="s">
        <v>3</v>
      </c>
      <c r="F2" s="28" t="s">
        <v>10</v>
      </c>
      <c r="G2" s="43" t="s">
        <v>19</v>
      </c>
      <c r="H2" s="26" t="s">
        <v>18</v>
      </c>
      <c r="I2" s="27" t="s">
        <v>2</v>
      </c>
      <c r="J2" s="27" t="s">
        <v>3</v>
      </c>
      <c r="K2" s="28" t="s">
        <v>10</v>
      </c>
      <c r="L2" s="26" t="s">
        <v>1</v>
      </c>
      <c r="M2" s="27" t="s">
        <v>2</v>
      </c>
      <c r="N2" s="28" t="s">
        <v>3</v>
      </c>
    </row>
    <row r="3" spans="1:14" s="34" customFormat="1" ht="14.25" thickBot="1">
      <c r="A3" s="8" t="s">
        <v>4</v>
      </c>
      <c r="B3" s="44" t="s">
        <v>5</v>
      </c>
      <c r="C3" s="9" t="s">
        <v>5</v>
      </c>
      <c r="D3" s="10" t="s">
        <v>6</v>
      </c>
      <c r="E3" s="10"/>
      <c r="F3" s="11" t="s">
        <v>11</v>
      </c>
      <c r="G3" s="44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9" t="s">
        <v>7</v>
      </c>
    </row>
    <row r="4" spans="1:15" s="34" customFormat="1" ht="15" thickBot="1" thickTop="1">
      <c r="A4" s="21" t="s">
        <v>20</v>
      </c>
      <c r="B4" s="5">
        <v>152259.98</v>
      </c>
      <c r="C4" s="5">
        <v>109072.05</v>
      </c>
      <c r="D4" s="6">
        <v>44231.39</v>
      </c>
      <c r="E4" s="63">
        <f>SUM(B4:D4)</f>
        <v>305563.42000000004</v>
      </c>
      <c r="F4" s="53">
        <f>IF(E$18=0,"0.00%",E4/E$18)</f>
        <v>0.022905910349358804</v>
      </c>
      <c r="G4" s="45">
        <v>142206.92</v>
      </c>
      <c r="H4" s="5">
        <v>89026.04</v>
      </c>
      <c r="I4" s="6">
        <v>35250.26</v>
      </c>
      <c r="J4" s="63">
        <f>SUM(G4:I4)</f>
        <v>266483.22000000003</v>
      </c>
      <c r="K4" s="7">
        <f>IF(J$18=0,"0.00%",J4/J$18)</f>
        <v>0.01984022934098822</v>
      </c>
      <c r="L4" s="56">
        <f>IF((G4+H4)=0,"0.00%",(B4+C4)/(G4+H4)-1)</f>
        <v>0.13016773214337607</v>
      </c>
      <c r="M4" s="57">
        <f>IF(I4=0,"0.00%",D4/I4-1)</f>
        <v>0.25478195054447816</v>
      </c>
      <c r="N4" s="58">
        <f>IF(J4=0,"0.00%",E4/J4-1)</f>
        <v>0.14665163532623193</v>
      </c>
      <c r="O4" s="1"/>
    </row>
    <row r="5" spans="1:15" s="34" customFormat="1" ht="15" thickBot="1" thickTop="1">
      <c r="A5" s="22" t="s">
        <v>21</v>
      </c>
      <c r="B5" s="2">
        <v>3444097.7</v>
      </c>
      <c r="C5" s="2">
        <v>0</v>
      </c>
      <c r="D5" s="3">
        <v>1566921.52</v>
      </c>
      <c r="E5" s="64">
        <f aca="true" t="shared" si="0" ref="E5:E17">SUM(B5:D5)</f>
        <v>5011019.220000001</v>
      </c>
      <c r="F5" s="53">
        <f aca="true" t="shared" si="1" ref="F5:F17">IF(E$18=0,"0.00%",E5/E$18)</f>
        <v>0.3756403728307331</v>
      </c>
      <c r="G5" s="46">
        <v>3418098.99</v>
      </c>
      <c r="H5" s="2">
        <v>0</v>
      </c>
      <c r="I5" s="3">
        <v>1635164.66</v>
      </c>
      <c r="J5" s="63">
        <f aca="true" t="shared" si="2" ref="J5:J17">SUM(G5:I5)</f>
        <v>5053263.65</v>
      </c>
      <c r="K5" s="7">
        <f aca="true" t="shared" si="3" ref="K5:K17">IF(J$18=0,"0.00%",J5/J$18)</f>
        <v>0.3762259767668645</v>
      </c>
      <c r="L5" s="56">
        <f aca="true" t="shared" si="4" ref="L5:L17">IF((G5+H5)=0,"0.00%",(B5+C5)/(G5+H5)-1)</f>
        <v>0.007606189895629667</v>
      </c>
      <c r="M5" s="57">
        <f aca="true" t="shared" si="5" ref="M5:M17">IF(I5=0,"0.00%",D5/I5-1)</f>
        <v>-0.04173472046539939</v>
      </c>
      <c r="N5" s="58">
        <f aca="true" t="shared" si="6" ref="N5:N17">IF(J5=0,"0.00%",E5/J5-1)</f>
        <v>-0.008359830977748395</v>
      </c>
      <c r="O5" s="1"/>
    </row>
    <row r="6" spans="1:15" s="34" customFormat="1" ht="15" thickBot="1" thickTop="1">
      <c r="A6" s="22" t="s">
        <v>22</v>
      </c>
      <c r="B6" s="2">
        <v>4638.44</v>
      </c>
      <c r="C6" s="2">
        <v>0</v>
      </c>
      <c r="D6" s="3">
        <v>677543.03</v>
      </c>
      <c r="E6" s="64">
        <f t="shared" si="0"/>
        <v>682181.47</v>
      </c>
      <c r="F6" s="53">
        <f t="shared" si="1"/>
        <v>0.05113827955523537</v>
      </c>
      <c r="G6" s="46">
        <v>3999.88</v>
      </c>
      <c r="H6" s="2">
        <v>0</v>
      </c>
      <c r="I6" s="3">
        <v>701351.97</v>
      </c>
      <c r="J6" s="63">
        <f t="shared" si="2"/>
        <v>705351.85</v>
      </c>
      <c r="K6" s="7">
        <f t="shared" si="3"/>
        <v>0.05251491058270131</v>
      </c>
      <c r="L6" s="56">
        <f t="shared" si="4"/>
        <v>0.1596447893436801</v>
      </c>
      <c r="M6" s="57">
        <f t="shared" si="5"/>
        <v>-0.03394720627932357</v>
      </c>
      <c r="N6" s="58">
        <f t="shared" si="6"/>
        <v>-0.03284939282430466</v>
      </c>
      <c r="O6" s="1"/>
    </row>
    <row r="7" spans="1:15" s="34" customFormat="1" ht="15" thickBot="1" thickTop="1">
      <c r="A7" s="22" t="s">
        <v>15</v>
      </c>
      <c r="B7" s="2">
        <v>100583.41</v>
      </c>
      <c r="C7" s="2">
        <v>117215.63</v>
      </c>
      <c r="D7" s="3">
        <v>57613.61</v>
      </c>
      <c r="E7" s="64">
        <f t="shared" si="0"/>
        <v>275412.65</v>
      </c>
      <c r="F7" s="53">
        <f t="shared" si="1"/>
        <v>0.020645722154763596</v>
      </c>
      <c r="G7" s="46">
        <v>94339.64</v>
      </c>
      <c r="H7" s="2">
        <v>111215.53</v>
      </c>
      <c r="I7" s="3">
        <v>76595.53</v>
      </c>
      <c r="J7" s="63">
        <f t="shared" si="2"/>
        <v>282150.69999999995</v>
      </c>
      <c r="K7" s="7">
        <f t="shared" si="3"/>
        <v>0.021006705775772162</v>
      </c>
      <c r="L7" s="56">
        <f t="shared" si="4"/>
        <v>0.05956488469737842</v>
      </c>
      <c r="M7" s="57">
        <f t="shared" si="5"/>
        <v>-0.24782020569607655</v>
      </c>
      <c r="N7" s="58">
        <f t="shared" si="6"/>
        <v>-0.023881032370289823</v>
      </c>
      <c r="O7" s="1"/>
    </row>
    <row r="8" spans="1:15" s="34" customFormat="1" ht="15" thickBot="1" thickTop="1">
      <c r="A8" s="22" t="s">
        <v>16</v>
      </c>
      <c r="B8" s="2">
        <v>1230.66</v>
      </c>
      <c r="C8" s="2">
        <v>4989.01</v>
      </c>
      <c r="D8" s="3">
        <v>3850.89</v>
      </c>
      <c r="E8" s="64">
        <f t="shared" si="0"/>
        <v>10070.56</v>
      </c>
      <c r="F8" s="53">
        <f t="shared" si="1"/>
        <v>0.0007549180609637069</v>
      </c>
      <c r="G8" s="46">
        <v>1034.7</v>
      </c>
      <c r="H8" s="2">
        <v>5970.04</v>
      </c>
      <c r="I8" s="3">
        <v>7420.69</v>
      </c>
      <c r="J8" s="63">
        <f t="shared" si="2"/>
        <v>14425.43</v>
      </c>
      <c r="K8" s="7">
        <f t="shared" si="3"/>
        <v>0.0010740032319572382</v>
      </c>
      <c r="L8" s="56">
        <f t="shared" si="4"/>
        <v>-0.11207696502653919</v>
      </c>
      <c r="M8" s="57">
        <f t="shared" si="5"/>
        <v>-0.4810603865678259</v>
      </c>
      <c r="N8" s="58">
        <f t="shared" si="6"/>
        <v>-0.3018884012469646</v>
      </c>
      <c r="O8" s="1"/>
    </row>
    <row r="9" spans="1:15" s="34" customFormat="1" ht="15" thickBot="1" thickTop="1">
      <c r="A9" s="22" t="s">
        <v>23</v>
      </c>
      <c r="B9" s="2">
        <v>3778.15</v>
      </c>
      <c r="C9" s="2">
        <v>4780.99</v>
      </c>
      <c r="D9" s="3">
        <v>242.5</v>
      </c>
      <c r="E9" s="64">
        <f t="shared" si="0"/>
        <v>8801.64</v>
      </c>
      <c r="F9" s="53">
        <f t="shared" si="1"/>
        <v>0.0006597961783754429</v>
      </c>
      <c r="G9" s="46">
        <v>2405.11</v>
      </c>
      <c r="H9" s="2">
        <v>2900.82</v>
      </c>
      <c r="I9" s="3">
        <v>352.9</v>
      </c>
      <c r="J9" s="63">
        <f t="shared" si="2"/>
        <v>5658.83</v>
      </c>
      <c r="K9" s="7">
        <f t="shared" si="3"/>
        <v>0.0004213116495727737</v>
      </c>
      <c r="L9" s="56">
        <f t="shared" si="4"/>
        <v>0.6131271991903398</v>
      </c>
      <c r="M9" s="57">
        <f t="shared" si="5"/>
        <v>-0.31283649759138565</v>
      </c>
      <c r="N9" s="58">
        <f t="shared" si="6"/>
        <v>0.555381589480511</v>
      </c>
      <c r="O9" s="1"/>
    </row>
    <row r="10" spans="1:15" s="34" customFormat="1" ht="15" thickBot="1" thickTop="1">
      <c r="A10" s="22" t="s">
        <v>13</v>
      </c>
      <c r="B10" s="2">
        <v>358770.45</v>
      </c>
      <c r="C10" s="2">
        <v>45541.51</v>
      </c>
      <c r="D10" s="3">
        <v>336212.81</v>
      </c>
      <c r="E10" s="64">
        <f t="shared" si="0"/>
        <v>740524.77</v>
      </c>
      <c r="F10" s="53">
        <f t="shared" si="1"/>
        <v>0.055511860657599485</v>
      </c>
      <c r="G10" s="46">
        <v>347695.33</v>
      </c>
      <c r="H10" s="2">
        <v>45543.66</v>
      </c>
      <c r="I10" s="3">
        <v>326883.79</v>
      </c>
      <c r="J10" s="63">
        <f t="shared" si="2"/>
        <v>720122.78</v>
      </c>
      <c r="K10" s="7">
        <f t="shared" si="3"/>
        <v>0.05361463700742585</v>
      </c>
      <c r="L10" s="56">
        <f t="shared" si="4"/>
        <v>0.02815837259677645</v>
      </c>
      <c r="M10" s="57">
        <f t="shared" si="5"/>
        <v>0.02853925549504921</v>
      </c>
      <c r="N10" s="58">
        <f t="shared" si="6"/>
        <v>0.028331265954397278</v>
      </c>
      <c r="O10" s="1"/>
    </row>
    <row r="11" spans="1:15" s="34" customFormat="1" ht="15" thickBot="1" thickTop="1">
      <c r="A11" s="22" t="s">
        <v>28</v>
      </c>
      <c r="B11" s="2">
        <v>19490.09</v>
      </c>
      <c r="C11" s="2">
        <v>9123.86</v>
      </c>
      <c r="D11" s="3">
        <v>2167.51</v>
      </c>
      <c r="E11" s="64">
        <f t="shared" si="0"/>
        <v>30781.46</v>
      </c>
      <c r="F11" s="53">
        <f t="shared" si="1"/>
        <v>0.002307466525876605</v>
      </c>
      <c r="G11" s="46">
        <v>21231.91</v>
      </c>
      <c r="H11" s="2">
        <v>9746.62</v>
      </c>
      <c r="I11" s="3">
        <v>3483.23</v>
      </c>
      <c r="J11" s="63">
        <f t="shared" si="2"/>
        <v>34461.76</v>
      </c>
      <c r="K11" s="7">
        <f t="shared" si="3"/>
        <v>0.0025657496254139164</v>
      </c>
      <c r="L11" s="56">
        <f t="shared" si="4"/>
        <v>-0.0763296386239114</v>
      </c>
      <c r="M11" s="57">
        <f t="shared" si="5"/>
        <v>-0.37772986567065625</v>
      </c>
      <c r="N11" s="58">
        <f t="shared" si="6"/>
        <v>-0.1067937331117158</v>
      </c>
      <c r="O11" s="1"/>
    </row>
    <row r="12" spans="1:15" s="34" customFormat="1" ht="15" thickBot="1" thickTop="1">
      <c r="A12" s="22" t="s">
        <v>24</v>
      </c>
      <c r="B12" s="2">
        <v>290273.63</v>
      </c>
      <c r="C12" s="2">
        <v>137501.38</v>
      </c>
      <c r="D12" s="3">
        <v>25930.09</v>
      </c>
      <c r="E12" s="64">
        <f t="shared" si="0"/>
        <v>453705.10000000003</v>
      </c>
      <c r="F12" s="53">
        <f t="shared" si="1"/>
        <v>0.034011035567172505</v>
      </c>
      <c r="G12" s="46">
        <v>287085.74</v>
      </c>
      <c r="H12" s="2">
        <v>130076.92</v>
      </c>
      <c r="I12" s="3">
        <v>43699.94</v>
      </c>
      <c r="J12" s="63">
        <f t="shared" si="2"/>
        <v>460862.6</v>
      </c>
      <c r="K12" s="7">
        <f t="shared" si="3"/>
        <v>0.03431217800011617</v>
      </c>
      <c r="L12" s="56">
        <f t="shared" si="4"/>
        <v>0.025439357395985684</v>
      </c>
      <c r="M12" s="57">
        <f t="shared" si="5"/>
        <v>-0.40663328141869304</v>
      </c>
      <c r="N12" s="58">
        <f t="shared" si="6"/>
        <v>-0.015530659246378309</v>
      </c>
      <c r="O12" s="1"/>
    </row>
    <row r="13" spans="1:15" s="34" customFormat="1" ht="15" thickBot="1" thickTop="1">
      <c r="A13" s="22" t="s">
        <v>25</v>
      </c>
      <c r="B13" s="2">
        <v>22133.58</v>
      </c>
      <c r="C13" s="2">
        <v>18295.59</v>
      </c>
      <c r="D13" s="3">
        <v>18046.73</v>
      </c>
      <c r="E13" s="64">
        <f t="shared" si="0"/>
        <v>58475.899999999994</v>
      </c>
      <c r="F13" s="53">
        <f t="shared" si="1"/>
        <v>0.004383521178674039</v>
      </c>
      <c r="G13" s="46">
        <v>22311.4</v>
      </c>
      <c r="H13" s="2">
        <v>23832.43</v>
      </c>
      <c r="I13" s="3">
        <v>27935.6</v>
      </c>
      <c r="J13" s="63">
        <f t="shared" si="2"/>
        <v>74079.43</v>
      </c>
      <c r="K13" s="7">
        <f t="shared" si="3"/>
        <v>0.00551536746159733</v>
      </c>
      <c r="L13" s="56">
        <f t="shared" si="4"/>
        <v>-0.12384450965600391</v>
      </c>
      <c r="M13" s="57">
        <f t="shared" si="5"/>
        <v>-0.3539881012041982</v>
      </c>
      <c r="N13" s="58">
        <f t="shared" si="6"/>
        <v>-0.21063242522249426</v>
      </c>
      <c r="O13" s="1"/>
    </row>
    <row r="14" spans="1:15" s="34" customFormat="1" ht="15" thickBot="1" thickTop="1">
      <c r="A14" s="22" t="s">
        <v>26</v>
      </c>
      <c r="B14" s="2">
        <v>1932062.67</v>
      </c>
      <c r="C14" s="2">
        <v>99566.2</v>
      </c>
      <c r="D14" s="3">
        <v>89106.81</v>
      </c>
      <c r="E14" s="64">
        <f t="shared" si="0"/>
        <v>2120735.6799999997</v>
      </c>
      <c r="F14" s="53">
        <f t="shared" si="1"/>
        <v>0.15897642905281814</v>
      </c>
      <c r="G14" s="46">
        <v>2011743.13</v>
      </c>
      <c r="H14" s="2">
        <v>94130.05</v>
      </c>
      <c r="I14" s="3">
        <v>83393.98</v>
      </c>
      <c r="J14" s="63">
        <f t="shared" si="2"/>
        <v>2189267.1599999997</v>
      </c>
      <c r="K14" s="7">
        <f t="shared" si="3"/>
        <v>0.16299548820782767</v>
      </c>
      <c r="L14" s="56">
        <f t="shared" si="4"/>
        <v>-0.03525583150263578</v>
      </c>
      <c r="M14" s="57">
        <f t="shared" si="5"/>
        <v>0.06850410545221619</v>
      </c>
      <c r="N14" s="58">
        <f t="shared" si="6"/>
        <v>-0.031303388299123824</v>
      </c>
      <c r="O14" s="1"/>
    </row>
    <row r="15" spans="1:15" s="34" customFormat="1" ht="15" thickBot="1" thickTop="1">
      <c r="A15" s="22" t="s">
        <v>14</v>
      </c>
      <c r="B15" s="2">
        <v>45400.32</v>
      </c>
      <c r="C15" s="2">
        <v>52450.6</v>
      </c>
      <c r="D15" s="3">
        <v>41442.68</v>
      </c>
      <c r="E15" s="64">
        <f t="shared" si="0"/>
        <v>139293.6</v>
      </c>
      <c r="F15" s="53">
        <f t="shared" si="1"/>
        <v>0.010441847763843739</v>
      </c>
      <c r="G15" s="46">
        <v>49242.53</v>
      </c>
      <c r="H15" s="2">
        <v>54664.4</v>
      </c>
      <c r="I15" s="3">
        <v>46609.37</v>
      </c>
      <c r="J15" s="63">
        <f t="shared" si="2"/>
        <v>150516.3</v>
      </c>
      <c r="K15" s="7">
        <f t="shared" si="3"/>
        <v>0.011206251228715207</v>
      </c>
      <c r="L15" s="56">
        <f t="shared" si="4"/>
        <v>-0.05828302308614064</v>
      </c>
      <c r="M15" s="57">
        <f t="shared" si="5"/>
        <v>-0.11085088684957556</v>
      </c>
      <c r="N15" s="58">
        <f t="shared" si="6"/>
        <v>-0.07456135979956979</v>
      </c>
      <c r="O15" s="1"/>
    </row>
    <row r="16" spans="1:15" s="34" customFormat="1" ht="15" thickBot="1" thickTop="1">
      <c r="A16" s="22" t="s">
        <v>27</v>
      </c>
      <c r="B16" s="2">
        <v>1318139.51</v>
      </c>
      <c r="C16" s="2">
        <v>685282.31</v>
      </c>
      <c r="D16" s="3">
        <v>1463530.9</v>
      </c>
      <c r="E16" s="64">
        <f t="shared" si="0"/>
        <v>3466952.7199999997</v>
      </c>
      <c r="F16" s="53">
        <f t="shared" si="1"/>
        <v>0.2598927194550501</v>
      </c>
      <c r="G16" s="46">
        <v>1325386.45</v>
      </c>
      <c r="H16" s="2">
        <v>693281.01</v>
      </c>
      <c r="I16" s="14">
        <v>1419785.61</v>
      </c>
      <c r="J16" s="63">
        <f t="shared" si="2"/>
        <v>3438453.0700000003</v>
      </c>
      <c r="K16" s="7">
        <f t="shared" si="3"/>
        <v>0.2559999743587046</v>
      </c>
      <c r="L16" s="56">
        <f t="shared" si="4"/>
        <v>-0.0075523286039395066</v>
      </c>
      <c r="M16" s="57">
        <f t="shared" si="5"/>
        <v>0.03081119409288835</v>
      </c>
      <c r="N16" s="58">
        <f t="shared" si="6"/>
        <v>0.00828850922778468</v>
      </c>
      <c r="O16" s="1"/>
    </row>
    <row r="17" spans="1:15" s="34" customFormat="1" ht="15" thickBot="1" thickTop="1">
      <c r="A17" s="23" t="s">
        <v>9</v>
      </c>
      <c r="B17" s="2">
        <v>26051.46</v>
      </c>
      <c r="C17" s="2">
        <v>7076.32</v>
      </c>
      <c r="D17" s="3">
        <v>3291.86</v>
      </c>
      <c r="E17" s="65">
        <f t="shared" si="0"/>
        <v>36419.64</v>
      </c>
      <c r="F17" s="53">
        <f t="shared" si="1"/>
        <v>0.002730120669535384</v>
      </c>
      <c r="G17" s="47">
        <v>26197.24</v>
      </c>
      <c r="H17" s="2">
        <v>5590.19</v>
      </c>
      <c r="I17" s="37">
        <v>4574.44</v>
      </c>
      <c r="J17" s="63">
        <f t="shared" si="2"/>
        <v>36361.87</v>
      </c>
      <c r="K17" s="7">
        <f t="shared" si="3"/>
        <v>0.0027072167623432325</v>
      </c>
      <c r="L17" s="56">
        <f t="shared" si="4"/>
        <v>0.04216603858820922</v>
      </c>
      <c r="M17" s="57">
        <f t="shared" si="5"/>
        <v>-0.2803796748891667</v>
      </c>
      <c r="N17" s="58">
        <f t="shared" si="6"/>
        <v>0.0015887521736368537</v>
      </c>
      <c r="O17" s="1"/>
    </row>
    <row r="18" spans="1:15" s="34" customFormat="1" ht="15" thickBot="1" thickTop="1">
      <c r="A18" s="15" t="s">
        <v>8</v>
      </c>
      <c r="B18" s="17">
        <f>SUM(B4:B17)</f>
        <v>7718910.050000001</v>
      </c>
      <c r="C18" s="17">
        <f>SUM(C4:C17)</f>
        <v>1290895.45</v>
      </c>
      <c r="D18" s="17">
        <f>SUM(D4:D17)</f>
        <v>4330132.33</v>
      </c>
      <c r="E18" s="17">
        <f>SUM(B18:D18)</f>
        <v>13339937.83</v>
      </c>
      <c r="F18" s="54">
        <f>IF(E$18=0,"0.00%",E18/E$18)</f>
        <v>1</v>
      </c>
      <c r="G18" s="16">
        <f>SUM(G4:G17)</f>
        <v>7752978.970000002</v>
      </c>
      <c r="H18" s="16">
        <f>SUM(H4:H17)</f>
        <v>1265977.71</v>
      </c>
      <c r="I18" s="17">
        <f>SUM(I4:I17)</f>
        <v>4412501.97</v>
      </c>
      <c r="J18" s="17">
        <f>SUM(J4:J17)</f>
        <v>13431458.649999999</v>
      </c>
      <c r="K18" s="18">
        <f>IF(J$18=0,"0.00%",J18/J$18)</f>
        <v>1</v>
      </c>
      <c r="L18" s="59">
        <f>IF(H18=0,"0.00%",(B18+C18)/(G18+H18)-1)</f>
        <v>-0.001014660600410111</v>
      </c>
      <c r="M18" s="60">
        <f>IF(I18=0,"0.00%",D18/I18-1)</f>
        <v>-0.01866733217571792</v>
      </c>
      <c r="N18" s="54">
        <f>IF(J18=0,"0.00%",E18/J18-1)</f>
        <v>-0.006813915181133279</v>
      </c>
      <c r="O18" s="36"/>
    </row>
    <row r="19" spans="1:15" s="34" customFormat="1" ht="15" thickBot="1" thickTop="1">
      <c r="A19" s="33"/>
      <c r="B19" s="48"/>
      <c r="C19" s="33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4" customFormat="1" ht="15" thickBot="1" thickTop="1">
      <c r="A20" s="25" t="s">
        <v>17</v>
      </c>
      <c r="B20" s="49"/>
      <c r="C20" s="40" t="s">
        <v>31</v>
      </c>
      <c r="D20" s="40"/>
      <c r="E20" s="30"/>
      <c r="F20" s="31"/>
      <c r="G20" s="32"/>
      <c r="H20" s="41" t="s">
        <v>32</v>
      </c>
      <c r="I20" s="41"/>
      <c r="J20" s="30"/>
      <c r="K20" s="31"/>
      <c r="L20" s="32"/>
      <c r="M20" s="29" t="s">
        <v>12</v>
      </c>
      <c r="N20" s="31"/>
      <c r="O20" s="1"/>
    </row>
    <row r="21" spans="1:15" s="34" customFormat="1" ht="14.25" thickTop="1">
      <c r="A21" s="20" t="s">
        <v>0</v>
      </c>
      <c r="B21" s="50" t="s">
        <v>19</v>
      </c>
      <c r="C21" s="26" t="s">
        <v>18</v>
      </c>
      <c r="D21" s="27" t="s">
        <v>2</v>
      </c>
      <c r="E21" s="27" t="s">
        <v>3</v>
      </c>
      <c r="F21" s="28" t="s">
        <v>10</v>
      </c>
      <c r="G21" s="43" t="s">
        <v>19</v>
      </c>
      <c r="H21" s="26" t="s">
        <v>18</v>
      </c>
      <c r="I21" s="27" t="s">
        <v>2</v>
      </c>
      <c r="J21" s="27" t="s">
        <v>3</v>
      </c>
      <c r="K21" s="28" t="s">
        <v>10</v>
      </c>
      <c r="L21" s="26" t="s">
        <v>1</v>
      </c>
      <c r="M21" s="27" t="s">
        <v>2</v>
      </c>
      <c r="N21" s="28" t="s">
        <v>3</v>
      </c>
      <c r="O21" s="1"/>
    </row>
    <row r="22" spans="1:15" s="34" customFormat="1" ht="14.25" thickBot="1">
      <c r="A22" s="8" t="s">
        <v>4</v>
      </c>
      <c r="B22" s="51" t="s">
        <v>5</v>
      </c>
      <c r="C22" s="9" t="s">
        <v>5</v>
      </c>
      <c r="D22" s="10" t="s">
        <v>6</v>
      </c>
      <c r="E22" s="10"/>
      <c r="F22" s="11" t="s">
        <v>11</v>
      </c>
      <c r="G22" s="44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9" t="s">
        <v>7</v>
      </c>
      <c r="O22" s="1"/>
    </row>
    <row r="23" spans="1:15" s="34" customFormat="1" ht="14.25" thickTop="1">
      <c r="A23" s="21" t="s">
        <v>20</v>
      </c>
      <c r="B23" s="45">
        <v>611099.33</v>
      </c>
      <c r="C23" s="5">
        <v>377786.71</v>
      </c>
      <c r="D23" s="6">
        <v>183309.69</v>
      </c>
      <c r="E23" s="6">
        <f>SUM(B23:D23)</f>
        <v>1172195.73</v>
      </c>
      <c r="F23" s="53">
        <f>IF(E$37=0,"0.00%",E23/E$37)</f>
        <v>0.020252909997025753</v>
      </c>
      <c r="G23" s="45">
        <v>601047.79</v>
      </c>
      <c r="H23" s="5">
        <v>346114.37</v>
      </c>
      <c r="I23" s="6">
        <v>144806.18</v>
      </c>
      <c r="J23" s="6">
        <f aca="true" t="shared" si="7" ref="J23:J36">SUM(G23:I23)</f>
        <v>1091968.34</v>
      </c>
      <c r="K23" s="53">
        <f aca="true" t="shared" si="8" ref="K23:K36">IF(J$37=0,"0.00%",J23/J$37)</f>
        <v>0.01837252372528464</v>
      </c>
      <c r="L23" s="56">
        <f>IF((G23+H23)=0,"0.00",(B23+C23)/(G23+H23)-1)</f>
        <v>0.04405146421812289</v>
      </c>
      <c r="M23" s="57">
        <f>IF(I23=0,"0.00%",D23/I23-1)</f>
        <v>0.2658968698711617</v>
      </c>
      <c r="N23" s="58">
        <f>IF(J23=0,"0.00%",E23/J23-1)</f>
        <v>0.07347043596520386</v>
      </c>
      <c r="O23" s="1"/>
    </row>
    <row r="24" spans="1:15" s="34" customFormat="1" ht="13.5">
      <c r="A24" s="22" t="s">
        <v>21</v>
      </c>
      <c r="B24" s="46">
        <v>14557593.08</v>
      </c>
      <c r="C24" s="2">
        <v>0</v>
      </c>
      <c r="D24" s="3">
        <v>6526257.19</v>
      </c>
      <c r="E24" s="6">
        <f aca="true" t="shared" si="9" ref="E24:E36">SUM(B24:D24)</f>
        <v>21083850.27</v>
      </c>
      <c r="F24" s="53">
        <f aca="true" t="shared" si="10" ref="F24:F36">IF(E$37=0,"0.00%",E24/E$37)</f>
        <v>0.36428158794698656</v>
      </c>
      <c r="G24" s="46">
        <v>14842900.55</v>
      </c>
      <c r="H24" s="2">
        <v>0</v>
      </c>
      <c r="I24" s="3">
        <v>6834814.26</v>
      </c>
      <c r="J24" s="6">
        <f t="shared" si="7"/>
        <v>21677714.810000002</v>
      </c>
      <c r="K24" s="53">
        <f t="shared" si="8"/>
        <v>0.3647306566202086</v>
      </c>
      <c r="L24" s="56">
        <f aca="true" t="shared" si="11" ref="L24:L37">IF((G24+H24)=0,"0.00",(B24+C24)/(G24+H24)-1)</f>
        <v>-0.019221813757958506</v>
      </c>
      <c r="M24" s="57">
        <f aca="true" t="shared" si="12" ref="M24:M36">IF(I24=0,"0.00%",D24/I24-1)</f>
        <v>-0.0451449093219396</v>
      </c>
      <c r="N24" s="58">
        <f aca="true" t="shared" si="13" ref="N24:N36">IF(J24=0,"0.00%",E24/J24-1)</f>
        <v>-0.027395163429590474</v>
      </c>
      <c r="O24" s="1"/>
    </row>
    <row r="25" spans="1:15" s="34" customFormat="1" ht="13.5">
      <c r="A25" s="22" t="s">
        <v>22</v>
      </c>
      <c r="B25" s="46">
        <v>18451.28</v>
      </c>
      <c r="C25" s="2">
        <v>0</v>
      </c>
      <c r="D25" s="3">
        <v>2541842.97</v>
      </c>
      <c r="E25" s="6">
        <f t="shared" si="9"/>
        <v>2560294.25</v>
      </c>
      <c r="F25" s="53">
        <f t="shared" si="10"/>
        <v>0.04423613538598417</v>
      </c>
      <c r="G25" s="46">
        <v>14592.96</v>
      </c>
      <c r="H25" s="2">
        <v>0</v>
      </c>
      <c r="I25" s="3">
        <v>2693919.58</v>
      </c>
      <c r="J25" s="6">
        <f t="shared" si="7"/>
        <v>2708512.54</v>
      </c>
      <c r="K25" s="53">
        <f t="shared" si="8"/>
        <v>0.04557111143110702</v>
      </c>
      <c r="L25" s="56">
        <f t="shared" si="11"/>
        <v>0.26439598272043496</v>
      </c>
      <c r="M25" s="57">
        <f t="shared" si="12"/>
        <v>-0.05645180024267826</v>
      </c>
      <c r="N25" s="58">
        <f t="shared" si="13"/>
        <v>-0.05472313227687697</v>
      </c>
      <c r="O25" s="1"/>
    </row>
    <row r="26" spans="1:15" s="34" customFormat="1" ht="13.5">
      <c r="A26" s="22" t="s">
        <v>15</v>
      </c>
      <c r="B26" s="46">
        <v>336293.6</v>
      </c>
      <c r="C26" s="2">
        <v>400059.77</v>
      </c>
      <c r="D26" s="3">
        <v>192335.79</v>
      </c>
      <c r="E26" s="6">
        <f t="shared" si="9"/>
        <v>928689.16</v>
      </c>
      <c r="F26" s="53">
        <f t="shared" si="10"/>
        <v>0.016045663272202373</v>
      </c>
      <c r="G26" s="46">
        <v>296717.88</v>
      </c>
      <c r="H26" s="2">
        <v>391627.47</v>
      </c>
      <c r="I26" s="3">
        <v>242787.06</v>
      </c>
      <c r="J26" s="6">
        <f t="shared" si="7"/>
        <v>931132.4099999999</v>
      </c>
      <c r="K26" s="53">
        <f t="shared" si="8"/>
        <v>0.01566643616618634</v>
      </c>
      <c r="L26" s="56">
        <f t="shared" si="11"/>
        <v>0.06974408993973746</v>
      </c>
      <c r="M26" s="57">
        <f t="shared" si="12"/>
        <v>-0.20780048986136246</v>
      </c>
      <c r="N26" s="58">
        <f t="shared" si="13"/>
        <v>-0.00262395549092731</v>
      </c>
      <c r="O26" s="1"/>
    </row>
    <row r="27" spans="1:15" s="34" customFormat="1" ht="13.5">
      <c r="A27" s="22" t="s">
        <v>16</v>
      </c>
      <c r="B27" s="46">
        <v>3292.55</v>
      </c>
      <c r="C27" s="2">
        <v>14811.65</v>
      </c>
      <c r="D27" s="3">
        <v>18393.75</v>
      </c>
      <c r="E27" s="6">
        <f t="shared" si="9"/>
        <v>36497.95</v>
      </c>
      <c r="F27" s="53">
        <f t="shared" si="10"/>
        <v>0.0006306026182384626</v>
      </c>
      <c r="G27" s="46">
        <v>4071.89</v>
      </c>
      <c r="H27" s="2">
        <v>24844.95</v>
      </c>
      <c r="I27" s="3">
        <v>26048.21</v>
      </c>
      <c r="J27" s="6">
        <f t="shared" si="7"/>
        <v>54965.05</v>
      </c>
      <c r="K27" s="53">
        <f t="shared" si="8"/>
        <v>0.0009247948390028015</v>
      </c>
      <c r="L27" s="56">
        <f t="shared" si="11"/>
        <v>-0.37392190847962636</v>
      </c>
      <c r="M27" s="57">
        <f t="shared" si="12"/>
        <v>-0.2938574282071589</v>
      </c>
      <c r="N27" s="58">
        <f t="shared" si="13"/>
        <v>-0.33597895389888677</v>
      </c>
      <c r="O27" s="1"/>
    </row>
    <row r="28" spans="1:15" s="34" customFormat="1" ht="13.5">
      <c r="A28" s="22" t="s">
        <v>23</v>
      </c>
      <c r="B28" s="46">
        <v>10192.14</v>
      </c>
      <c r="C28" s="2">
        <v>18403.35</v>
      </c>
      <c r="D28" s="3">
        <v>1019.21</v>
      </c>
      <c r="E28" s="6">
        <f t="shared" si="9"/>
        <v>29614.699999999997</v>
      </c>
      <c r="F28" s="53">
        <f t="shared" si="10"/>
        <v>0.0005116755148808795</v>
      </c>
      <c r="G28" s="46">
        <v>12402.85</v>
      </c>
      <c r="H28" s="2">
        <v>13324.82</v>
      </c>
      <c r="I28" s="3">
        <v>1849.98</v>
      </c>
      <c r="J28" s="6">
        <f t="shared" si="7"/>
        <v>27577.649999999998</v>
      </c>
      <c r="K28" s="53">
        <f t="shared" si="8"/>
        <v>0.00046399791125134257</v>
      </c>
      <c r="L28" s="56">
        <f t="shared" si="11"/>
        <v>0.11146831407585678</v>
      </c>
      <c r="M28" s="57">
        <f t="shared" si="12"/>
        <v>-0.4490697196726451</v>
      </c>
      <c r="N28" s="58">
        <f t="shared" si="13"/>
        <v>0.07386597480205892</v>
      </c>
      <c r="O28" s="1"/>
    </row>
    <row r="29" spans="1:15" s="34" customFormat="1" ht="13.5">
      <c r="A29" s="22" t="s">
        <v>13</v>
      </c>
      <c r="B29" s="46">
        <v>1544174.81</v>
      </c>
      <c r="C29" s="2">
        <v>196619.38</v>
      </c>
      <c r="D29" s="3">
        <v>1224462.58</v>
      </c>
      <c r="E29" s="6">
        <f t="shared" si="9"/>
        <v>2965256.77</v>
      </c>
      <c r="F29" s="53">
        <f t="shared" si="10"/>
        <v>0.051232978370328384</v>
      </c>
      <c r="G29" s="46">
        <v>1453845.73</v>
      </c>
      <c r="H29" s="2">
        <v>196942.92</v>
      </c>
      <c r="I29" s="3">
        <v>1224094.52</v>
      </c>
      <c r="J29" s="6">
        <f t="shared" si="7"/>
        <v>2874883.17</v>
      </c>
      <c r="K29" s="53">
        <f t="shared" si="8"/>
        <v>0.04837032111045134</v>
      </c>
      <c r="L29" s="56">
        <f t="shared" si="11"/>
        <v>0.05452275189800959</v>
      </c>
      <c r="M29" s="57">
        <f t="shared" si="12"/>
        <v>0.0003006793952480269</v>
      </c>
      <c r="N29" s="58">
        <f t="shared" si="13"/>
        <v>0.03143557308452305</v>
      </c>
      <c r="O29" s="1"/>
    </row>
    <row r="30" spans="1:15" s="34" customFormat="1" ht="13.5">
      <c r="A30" s="22" t="s">
        <v>28</v>
      </c>
      <c r="B30" s="46">
        <v>87314.79</v>
      </c>
      <c r="C30" s="2">
        <v>30425.71</v>
      </c>
      <c r="D30" s="3">
        <v>6637.25</v>
      </c>
      <c r="E30" s="6">
        <f t="shared" si="9"/>
        <v>124377.75</v>
      </c>
      <c r="F30" s="53">
        <f t="shared" si="10"/>
        <v>0.002148968224259416</v>
      </c>
      <c r="G30" s="46">
        <v>96811.44</v>
      </c>
      <c r="H30" s="2">
        <v>30530.72</v>
      </c>
      <c r="I30" s="3">
        <v>9530.88</v>
      </c>
      <c r="J30" s="6">
        <f t="shared" si="7"/>
        <v>136873.04</v>
      </c>
      <c r="K30" s="53">
        <f t="shared" si="8"/>
        <v>0.002302908502596177</v>
      </c>
      <c r="L30" s="56">
        <f t="shared" si="11"/>
        <v>-0.07540048009237477</v>
      </c>
      <c r="M30" s="57">
        <f t="shared" si="12"/>
        <v>-0.3036057530889067</v>
      </c>
      <c r="N30" s="58">
        <f t="shared" si="13"/>
        <v>-0.09129109720950168</v>
      </c>
      <c r="O30" s="1"/>
    </row>
    <row r="31" spans="1:15" s="34" customFormat="1" ht="13.5">
      <c r="A31" s="22" t="s">
        <v>24</v>
      </c>
      <c r="B31" s="46">
        <v>1157573.39</v>
      </c>
      <c r="C31" s="2">
        <v>612827.24</v>
      </c>
      <c r="D31" s="3">
        <v>105537.1</v>
      </c>
      <c r="E31" s="6">
        <f t="shared" si="9"/>
        <v>1875937.73</v>
      </c>
      <c r="F31" s="53">
        <f t="shared" si="10"/>
        <v>0.03241199147322845</v>
      </c>
      <c r="G31" s="46">
        <v>1115596.11</v>
      </c>
      <c r="H31" s="2">
        <v>927630.84</v>
      </c>
      <c r="I31" s="3">
        <v>143329.59</v>
      </c>
      <c r="J31" s="6">
        <f t="shared" si="7"/>
        <v>2186556.54</v>
      </c>
      <c r="K31" s="53">
        <f t="shared" si="8"/>
        <v>0.036789126970317006</v>
      </c>
      <c r="L31" s="56">
        <f t="shared" si="11"/>
        <v>-0.13352717376794598</v>
      </c>
      <c r="M31" s="57">
        <f t="shared" si="12"/>
        <v>-0.2636754211046023</v>
      </c>
      <c r="N31" s="58">
        <f t="shared" si="13"/>
        <v>-0.14205843952244657</v>
      </c>
      <c r="O31" s="1"/>
    </row>
    <row r="32" spans="1:15" s="34" customFormat="1" ht="13.5">
      <c r="A32" s="22" t="s">
        <v>25</v>
      </c>
      <c r="B32" s="46">
        <v>78228.78</v>
      </c>
      <c r="C32" s="2">
        <v>68240.7</v>
      </c>
      <c r="D32" s="3">
        <v>69755.28</v>
      </c>
      <c r="E32" s="6">
        <f t="shared" si="9"/>
        <v>216224.75999999998</v>
      </c>
      <c r="F32" s="53">
        <f t="shared" si="10"/>
        <v>0.003735878310534789</v>
      </c>
      <c r="G32" s="46">
        <v>79561.28</v>
      </c>
      <c r="H32" s="2">
        <v>91666.45</v>
      </c>
      <c r="I32" s="3">
        <v>96396.69</v>
      </c>
      <c r="J32" s="6">
        <f t="shared" si="7"/>
        <v>267624.42</v>
      </c>
      <c r="K32" s="53">
        <f t="shared" si="8"/>
        <v>0.004502819198874887</v>
      </c>
      <c r="L32" s="56">
        <f t="shared" si="11"/>
        <v>-0.14459252598863515</v>
      </c>
      <c r="M32" s="57">
        <f t="shared" si="12"/>
        <v>-0.27637266383316694</v>
      </c>
      <c r="N32" s="58">
        <f t="shared" si="13"/>
        <v>-0.19205893094509086</v>
      </c>
      <c r="O32" s="1"/>
    </row>
    <row r="33" spans="1:15" s="34" customFormat="1" ht="13.5">
      <c r="A33" s="22" t="s">
        <v>26</v>
      </c>
      <c r="B33" s="46">
        <v>8295859.76</v>
      </c>
      <c r="C33" s="2">
        <v>519126.97</v>
      </c>
      <c r="D33" s="3">
        <v>350410.95</v>
      </c>
      <c r="E33" s="6">
        <f t="shared" si="9"/>
        <v>9165397.68</v>
      </c>
      <c r="F33" s="53">
        <f t="shared" si="10"/>
        <v>0.15835749060439644</v>
      </c>
      <c r="G33" s="46">
        <v>8508402.69</v>
      </c>
      <c r="H33" s="2">
        <v>467589.76</v>
      </c>
      <c r="I33" s="3">
        <v>322682.24</v>
      </c>
      <c r="J33" s="6">
        <f t="shared" si="7"/>
        <v>9298674.69</v>
      </c>
      <c r="K33" s="53">
        <f t="shared" si="8"/>
        <v>0.1564515335268134</v>
      </c>
      <c r="L33" s="56">
        <f t="shared" si="11"/>
        <v>-0.017937372485200664</v>
      </c>
      <c r="M33" s="57">
        <f t="shared" si="12"/>
        <v>0.08593193725195425</v>
      </c>
      <c r="N33" s="58">
        <f t="shared" si="13"/>
        <v>-0.014332903821587473</v>
      </c>
      <c r="O33" s="1"/>
    </row>
    <row r="34" spans="1:15" s="34" customFormat="1" ht="13.5">
      <c r="A34" s="22" t="s">
        <v>14</v>
      </c>
      <c r="B34" s="46">
        <v>137953.28</v>
      </c>
      <c r="C34" s="2">
        <v>177190.45</v>
      </c>
      <c r="D34" s="3">
        <v>134574.06</v>
      </c>
      <c r="E34" s="6">
        <f t="shared" si="9"/>
        <v>449717.79</v>
      </c>
      <c r="F34" s="53">
        <f t="shared" si="10"/>
        <v>0.007770113550005277</v>
      </c>
      <c r="G34" s="46">
        <v>142444.67</v>
      </c>
      <c r="H34" s="2">
        <v>194009.27</v>
      </c>
      <c r="I34" s="3">
        <v>161588.41</v>
      </c>
      <c r="J34" s="6">
        <f t="shared" si="7"/>
        <v>498042.35</v>
      </c>
      <c r="K34" s="53">
        <f t="shared" si="8"/>
        <v>0.008379633874340637</v>
      </c>
      <c r="L34" s="56">
        <f t="shared" si="11"/>
        <v>-0.06333767409589564</v>
      </c>
      <c r="M34" s="57">
        <f t="shared" si="12"/>
        <v>-0.1671799976248297</v>
      </c>
      <c r="N34" s="58">
        <f t="shared" si="13"/>
        <v>-0.09702901771305195</v>
      </c>
      <c r="O34" s="1"/>
    </row>
    <row r="35" spans="1:15" s="34" customFormat="1" ht="13.5">
      <c r="A35" s="22" t="s">
        <v>27</v>
      </c>
      <c r="B35" s="46">
        <v>6634171.93</v>
      </c>
      <c r="C35" s="2">
        <v>3191992.75</v>
      </c>
      <c r="D35" s="14">
        <v>7313423.44</v>
      </c>
      <c r="E35" s="6">
        <f t="shared" si="9"/>
        <v>17139588.12</v>
      </c>
      <c r="F35" s="53">
        <f t="shared" si="10"/>
        <v>0.296133595010154</v>
      </c>
      <c r="G35" s="46">
        <v>6757689.83</v>
      </c>
      <c r="H35" s="2">
        <v>3520977.51</v>
      </c>
      <c r="I35" s="14">
        <v>7256280.49</v>
      </c>
      <c r="J35" s="6">
        <f t="shared" si="7"/>
        <v>17534947.83</v>
      </c>
      <c r="K35" s="53">
        <f t="shared" si="8"/>
        <v>0.29502800880500196</v>
      </c>
      <c r="L35" s="56">
        <f t="shared" si="11"/>
        <v>-0.0440234755179848</v>
      </c>
      <c r="M35" s="57">
        <f t="shared" si="12"/>
        <v>0.007874964326248124</v>
      </c>
      <c r="N35" s="58">
        <f t="shared" si="13"/>
        <v>-0.022546956730808643</v>
      </c>
      <c r="O35" s="1"/>
    </row>
    <row r="36" spans="1:15" s="34" customFormat="1" ht="14.25" thickBot="1">
      <c r="A36" s="23" t="s">
        <v>9</v>
      </c>
      <c r="B36" s="47">
        <v>90377.68</v>
      </c>
      <c r="C36" s="2">
        <v>21648.32</v>
      </c>
      <c r="D36" s="37">
        <v>18222.97</v>
      </c>
      <c r="E36" s="6">
        <f t="shared" si="9"/>
        <v>130248.97</v>
      </c>
      <c r="F36" s="53">
        <f t="shared" si="10"/>
        <v>0.00225040972177514</v>
      </c>
      <c r="G36" s="47">
        <v>99859.06</v>
      </c>
      <c r="H36" s="2">
        <v>26170.8</v>
      </c>
      <c r="I36" s="37">
        <v>19355.37</v>
      </c>
      <c r="J36" s="6">
        <f t="shared" si="7"/>
        <v>145385.23</v>
      </c>
      <c r="K36" s="53">
        <f t="shared" si="8"/>
        <v>0.0024461273185639835</v>
      </c>
      <c r="L36" s="61">
        <f t="shared" si="11"/>
        <v>-0.11111541344249687</v>
      </c>
      <c r="M36" s="57">
        <f t="shared" si="12"/>
        <v>-0.058505727351117476</v>
      </c>
      <c r="N36" s="58">
        <f t="shared" si="13"/>
        <v>-0.10411140113751594</v>
      </c>
      <c r="O36" s="1"/>
    </row>
    <row r="37" spans="1:15" s="34" customFormat="1" ht="15" thickBot="1" thickTop="1">
      <c r="A37" s="15" t="s">
        <v>8</v>
      </c>
      <c r="B37" s="16">
        <v>33562576.4</v>
      </c>
      <c r="C37" s="16">
        <v>5629133</v>
      </c>
      <c r="D37" s="17">
        <v>18686182.23</v>
      </c>
      <c r="E37" s="17">
        <f>SUM(E23:E36)</f>
        <v>57877891.629999995</v>
      </c>
      <c r="F37" s="54">
        <f>IF(E$37=0,"0.00%",E37/E$37)</f>
        <v>1</v>
      </c>
      <c r="G37" s="16">
        <f>SUM(G23:G36)</f>
        <v>34025944.730000004</v>
      </c>
      <c r="H37" s="16">
        <f>SUM(H23:H36)</f>
        <v>6231429.88</v>
      </c>
      <c r="I37" s="17">
        <f>SUM(I23:I36)</f>
        <v>19177483.460000005</v>
      </c>
      <c r="J37" s="17">
        <f>SUM(J23:J36)</f>
        <v>59434858.06999999</v>
      </c>
      <c r="K37" s="18">
        <f>IF(J$18=0,"0.00%",J37/J$37)</f>
        <v>1</v>
      </c>
      <c r="L37" s="62">
        <f t="shared" si="11"/>
        <v>-0.026471304210068713</v>
      </c>
      <c r="M37" s="19">
        <f>IF(I37=0,"0.00%",D37/I37-1)</f>
        <v>-0.025618649653628922</v>
      </c>
      <c r="N37" s="18">
        <f>IF(J37=0,"0.00%",E37/J37-1)</f>
        <v>-0.026196183360381986</v>
      </c>
      <c r="O37" s="36"/>
    </row>
    <row r="38" spans="3:15" s="34" customFormat="1" ht="14.2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4" customFormat="1" ht="13.5">
      <c r="C39" s="1"/>
      <c r="D39" s="1"/>
      <c r="E39" s="55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 s="34" customFormat="1" ht="13.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" ht="13.5">
      <c r="A41" s="34"/>
      <c r="E41" s="52"/>
    </row>
    <row r="42" ht="13.5">
      <c r="A42" s="34"/>
    </row>
    <row r="43" ht="13.5">
      <c r="A43" s="34"/>
    </row>
    <row r="44" ht="13.5">
      <c r="A44" s="34"/>
    </row>
    <row r="45" ht="13.5">
      <c r="A45" s="34"/>
    </row>
    <row r="46" ht="13.5">
      <c r="A46" s="34"/>
    </row>
    <row r="47" ht="13.5">
      <c r="A47" s="34"/>
    </row>
    <row r="48" ht="13.5">
      <c r="A48" s="34"/>
    </row>
    <row r="49" ht="13.5">
      <c r="A49" s="34"/>
    </row>
    <row r="50" ht="13.5">
      <c r="A50" s="34"/>
    </row>
    <row r="51" ht="13.5">
      <c r="A51" s="34"/>
    </row>
    <row r="52" ht="13.5">
      <c r="A52" s="34"/>
    </row>
    <row r="53" ht="13.5">
      <c r="A53" s="34"/>
    </row>
    <row r="54" ht="13.5">
      <c r="A54" s="34"/>
    </row>
    <row r="55" ht="13.5">
      <c r="A55" s="34"/>
    </row>
    <row r="56" ht="13.5">
      <c r="A56" s="34"/>
    </row>
    <row r="57" ht="13.5">
      <c r="A57" s="34"/>
    </row>
    <row r="58" ht="13.5">
      <c r="A58" s="34"/>
    </row>
    <row r="59" ht="13.5">
      <c r="A59" s="3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5" scale="66" r:id="rId1"/>
  <headerFooter alignWithMargins="0">
    <oddHeader>&amp;C&amp;"Arial,Bold"&amp;14National Land Border Sales Jan - June 13-14</oddHeader>
    <oddFooter>&amp;LStatistics and Reference Materials/Land Border (June 13-14)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Giles, Joanne</cp:lastModifiedBy>
  <cp:lastPrinted>2008-01-28T17:30:29Z</cp:lastPrinted>
  <dcterms:created xsi:type="dcterms:W3CDTF">2006-01-31T19:56:50Z</dcterms:created>
  <dcterms:modified xsi:type="dcterms:W3CDTF">2014-07-29T13:58:04Z</dcterms:modified>
  <cp:category/>
  <cp:version/>
  <cp:contentType/>
  <cp:contentStatus/>
</cp:coreProperties>
</file>