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500" windowWidth="7752" windowHeight="8808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<sst xmlns="http://schemas.openxmlformats.org/spreadsheetml/2006/main" count="90" uniqueCount="33">
  <si>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</si>
  <si>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</si>
  <si>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</si>
  <si>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</si>
  <si>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</si>
  <si>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</si>
  <si>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</si>
  <si>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</si>
  <si>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</si>
  <si>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</si>
  <si>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</si>
  <si>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</si>
  <si>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</si>
  <si>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</si>
  <si>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</si>
  <si>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</si>
  <si>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</si>
  <si>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National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</si>
  <si>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</si>
  <si>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</si>
  <si>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</si>
  <si>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</si>
  <si>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</si>
  <si>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</si>
  <si>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</si>
  <si>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</si>
  <si>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</si>
  <si>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</si>
  <si>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</si>
  <si>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July 13</t>
  </si>
  <si>
    <t>Jan - July 13</t>
  </si>
  <si>
    <t>July 14</t>
  </si>
  <si>
    <t>Jan - July 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</si>
</sst>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10" fontId="1" fillId="33" borderId="22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1" fillId="0" borderId="37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64" fontId="2" fillId="0" borderId="43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C13">
      <selection activeCell="D37" sqref="D37"/>
    </sheetView>
  </sheetViews>
  <sheetFormatPr defaultColWidth="9.140625" defaultRowHeight="12.75"/>
  <cols>
    <col min="1" max="1" width="51.140625" style="24" customWidth="1"/>
    <col min="2" max="2" width="17.421875" style="34" bestFit="1" customWidth="1"/>
    <col min="3" max="3" width="15.8515625" style="1" bestFit="1" customWidth="1"/>
    <col min="4" max="4" width="15.7109375" style="1" bestFit="1" customWidth="1"/>
    <col min="5" max="5" width="17.140625" style="1" bestFit="1" customWidth="1"/>
    <col min="6" max="6" width="9.28125" style="1" bestFit="1" customWidth="1"/>
    <col min="7" max="7" width="17.421875" style="1" customWidth="1"/>
    <col min="8" max="9" width="15.57421875" style="1" bestFit="1" customWidth="1"/>
    <col min="10" max="10" width="17.140625" style="1" bestFit="1" customWidth="1"/>
    <col min="11" max="11" width="9.28125" style="1" bestFit="1" customWidth="1"/>
    <col min="12" max="12" width="10.8515625" style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38" customFormat="1" ht="15" thickBot="1" thickTop="1">
      <c r="A1" s="25" t="s">
        <v>17</v>
      </c>
      <c r="B1" s="42"/>
      <c r="C1" s="35" t="s">
        <v>31</v>
      </c>
      <c r="D1" s="35"/>
      <c r="E1" s="30"/>
      <c r="F1" s="31"/>
      <c r="G1" s="32"/>
      <c r="H1" s="35" t="s">
        <v>29</v>
      </c>
      <c r="I1" s="35"/>
      <c r="J1" s="30"/>
      <c r="K1" s="31"/>
      <c r="L1" s="32"/>
      <c r="M1" s="29" t="s">
        <v>12</v>
      </c>
      <c r="N1" s="31"/>
    </row>
    <row r="2" spans="1:14" s="34" customFormat="1" ht="14.25" thickTop="1">
      <c r="A2" s="20" t="s">
        <v>0</v>
      </c>
      <c r="B2" s="43" t="s">
        <v>19</v>
      </c>
      <c r="C2" s="26" t="s">
        <v>18</v>
      </c>
      <c r="D2" s="27" t="s">
        <v>2</v>
      </c>
      <c r="E2" s="27" t="s">
        <v>3</v>
      </c>
      <c r="F2" s="28" t="s">
        <v>10</v>
      </c>
      <c r="G2" s="43" t="s">
        <v>19</v>
      </c>
      <c r="H2" s="26" t="s">
        <v>18</v>
      </c>
      <c r="I2" s="27" t="s">
        <v>2</v>
      </c>
      <c r="J2" s="27" t="s">
        <v>3</v>
      </c>
      <c r="K2" s="28" t="s">
        <v>10</v>
      </c>
      <c r="L2" s="26" t="s">
        <v>1</v>
      </c>
      <c r="M2" s="27" t="s">
        <v>2</v>
      </c>
      <c r="N2" s="28" t="s">
        <v>3</v>
      </c>
    </row>
    <row r="3" spans="1:14" s="34" customFormat="1" ht="14.25" thickBot="1">
      <c r="A3" s="8" t="s">
        <v>4</v>
      </c>
      <c r="B3" s="44" t="s">
        <v>5</v>
      </c>
      <c r="C3" s="9" t="s">
        <v>5</v>
      </c>
      <c r="D3" s="10" t="s">
        <v>6</v>
      </c>
      <c r="E3" s="10"/>
      <c r="F3" s="11" t="s">
        <v>11</v>
      </c>
      <c r="G3" s="44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9" t="s">
        <v>7</v>
      </c>
    </row>
    <row r="4" spans="1:15" s="34" customFormat="1" ht="14.25" thickTop="1">
      <c r="A4" s="21" t="s">
        <v>20</v>
      </c>
      <c r="B4" s="5">
        <v>189486.64</v>
      </c>
      <c r="C4" s="5">
        <v>123521.11</v>
      </c>
      <c r="D4" s="6">
        <v>60220.26</v>
      </c>
      <c r="E4" s="63">
        <f>SUM(B4:D4)</f>
        <v>373228.01</v>
      </c>
      <c r="F4" s="53">
        <f>IF(E$18=0,"0.00%",E4/E$18)</f>
        <v>0.022061797570790968</v>
      </c>
      <c r="G4" s="45">
        <v>178090.12</v>
      </c>
      <c r="H4" s="5">
        <v>124444.16</v>
      </c>
      <c r="I4" s="6">
        <v>42467.69</v>
      </c>
      <c r="J4" s="6">
        <f>SUM(G4:I4)</f>
        <v>345001.97000000003</v>
      </c>
      <c r="K4" s="7">
        <f>IF(J$18=0,"0.00%",J4/J$18)</f>
        <v>0.020616449806148608</v>
      </c>
      <c r="L4" s="56">
        <f>IF((G4+H4)=0,"0.00%",(B4+C4)/(G4+H4)-1)</f>
        <v>0.03461911820372876</v>
      </c>
      <c r="M4" s="57">
        <f>IF(I4=0,"0.00%",D4/I4-1)</f>
        <v>0.4180253270191998</v>
      </c>
      <c r="N4" s="58">
        <f>IF(J4=0,"0.00%",E4/J4-1)</f>
        <v>0.08181414152504685</v>
      </c>
      <c r="O4" s="1"/>
    </row>
    <row r="5" spans="1:15" s="34" customFormat="1" ht="13.5">
      <c r="A5" s="22" t="s">
        <v>21</v>
      </c>
      <c r="B5" s="2">
        <v>4381427.13</v>
      </c>
      <c r="C5" s="2">
        <v>0</v>
      </c>
      <c r="D5" s="3">
        <v>2022425.89</v>
      </c>
      <c r="E5" s="64">
        <f aca="true" t="shared" si="0" ref="E5:E17">SUM(B5:D5)</f>
        <v>6403853.02</v>
      </c>
      <c r="F5" s="53">
        <f aca="true" t="shared" si="1" ref="F5:F17">IF(E$18=0,"0.00%",E5/E$18)</f>
        <v>0.3785367261163984</v>
      </c>
      <c r="G5" s="46">
        <v>4214143.27</v>
      </c>
      <c r="H5" s="2">
        <v>0</v>
      </c>
      <c r="I5" s="3">
        <v>1959307.47</v>
      </c>
      <c r="J5" s="6">
        <f aca="true" t="shared" si="2" ref="J5:J17">SUM(G5:I5)</f>
        <v>6173450.739999999</v>
      </c>
      <c r="K5" s="7">
        <f aca="true" t="shared" si="3" ref="K5:K17">IF(J$18=0,"0.00%",J5/J$18)</f>
        <v>0.3689098856796121</v>
      </c>
      <c r="L5" s="56">
        <f aca="true" t="shared" si="4" ref="L5:L17">IF((G5+H5)=0,"0.00%",(B5+C5)/(G5+H5)-1)</f>
        <v>0.03969581698630775</v>
      </c>
      <c r="M5" s="57">
        <f aca="true" t="shared" si="5" ref="M5:M17">IF(I5=0,"0.00%",D5/I5-1)</f>
        <v>0.03221465796789924</v>
      </c>
      <c r="N5" s="58">
        <f aca="true" t="shared" si="6" ref="N5:N17">IF(J5=0,"0.00%",E5/J5-1)</f>
        <v>0.03732147379214368</v>
      </c>
      <c r="O5" s="1"/>
    </row>
    <row r="6" spans="1:15" s="34" customFormat="1" ht="13.5">
      <c r="A6" s="22" t="s">
        <v>22</v>
      </c>
      <c r="B6" s="2">
        <v>6514.27</v>
      </c>
      <c r="C6" s="2">
        <v>0</v>
      </c>
      <c r="D6" s="3">
        <v>814673.34</v>
      </c>
      <c r="E6" s="64">
        <f t="shared" si="0"/>
        <v>821187.61</v>
      </c>
      <c r="F6" s="53">
        <f t="shared" si="1"/>
        <v>0.04854103747321012</v>
      </c>
      <c r="G6" s="46">
        <v>4625.47</v>
      </c>
      <c r="H6" s="2">
        <v>0</v>
      </c>
      <c r="I6" s="3">
        <v>807635.85</v>
      </c>
      <c r="J6" s="6">
        <f t="shared" si="2"/>
        <v>812261.32</v>
      </c>
      <c r="K6" s="7">
        <f t="shared" si="3"/>
        <v>0.048538693078349696</v>
      </c>
      <c r="L6" s="56">
        <f t="shared" si="4"/>
        <v>0.40834769223451883</v>
      </c>
      <c r="M6" s="57">
        <f t="shared" si="5"/>
        <v>0.008713691944209678</v>
      </c>
      <c r="N6" s="58">
        <f t="shared" si="6"/>
        <v>0.010989431332271371</v>
      </c>
      <c r="O6" s="1"/>
    </row>
    <row r="7" spans="1:15" s="34" customFormat="1" ht="13.5">
      <c r="A7" s="22" t="s">
        <v>15</v>
      </c>
      <c r="B7" s="2">
        <v>139152.81</v>
      </c>
      <c r="C7" s="2">
        <v>163995.9</v>
      </c>
      <c r="D7" s="3">
        <v>86118.64</v>
      </c>
      <c r="E7" s="64">
        <f t="shared" si="0"/>
        <v>389267.35</v>
      </c>
      <c r="F7" s="53">
        <f t="shared" si="1"/>
        <v>0.023009895416526312</v>
      </c>
      <c r="G7" s="46">
        <v>121939.98</v>
      </c>
      <c r="H7" s="2">
        <v>173638.34</v>
      </c>
      <c r="I7" s="3">
        <v>96678.78</v>
      </c>
      <c r="J7" s="6">
        <f t="shared" si="2"/>
        <v>392257.1</v>
      </c>
      <c r="K7" s="7">
        <f t="shared" si="3"/>
        <v>0.023440297495273474</v>
      </c>
      <c r="L7" s="56">
        <f t="shared" si="4"/>
        <v>0.025612128792125155</v>
      </c>
      <c r="M7" s="57">
        <f t="shared" si="5"/>
        <v>-0.10922914004500262</v>
      </c>
      <c r="N7" s="58">
        <f t="shared" si="6"/>
        <v>-0.007621914300595223</v>
      </c>
      <c r="O7" s="1"/>
    </row>
    <row r="8" spans="1:15" s="34" customFormat="1" ht="13.5">
      <c r="A8" s="22" t="s">
        <v>16</v>
      </c>
      <c r="B8" s="2">
        <v>1588.07</v>
      </c>
      <c r="C8" s="2">
        <v>5454.87</v>
      </c>
      <c r="D8" s="3">
        <v>8260.89</v>
      </c>
      <c r="E8" s="64">
        <f t="shared" si="0"/>
        <v>15303.829999999998</v>
      </c>
      <c r="F8" s="53">
        <f t="shared" si="1"/>
        <v>0.0009046212783381341</v>
      </c>
      <c r="G8" s="46">
        <v>1665.59</v>
      </c>
      <c r="H8" s="2">
        <v>8269.63</v>
      </c>
      <c r="I8" s="3">
        <v>7994.93</v>
      </c>
      <c r="J8" s="6">
        <f t="shared" si="2"/>
        <v>17930.15</v>
      </c>
      <c r="K8" s="7">
        <f t="shared" si="3"/>
        <v>0.0010714606571426693</v>
      </c>
      <c r="L8" s="56">
        <f t="shared" si="4"/>
        <v>-0.29111383542588887</v>
      </c>
      <c r="M8" s="57">
        <f t="shared" si="5"/>
        <v>0.03326608237970796</v>
      </c>
      <c r="N8" s="58">
        <f t="shared" si="6"/>
        <v>-0.14647507131842197</v>
      </c>
      <c r="O8" s="1"/>
    </row>
    <row r="9" spans="1:15" s="34" customFormat="1" ht="13.5">
      <c r="A9" s="22" t="s">
        <v>23</v>
      </c>
      <c r="B9" s="2">
        <v>4879.61</v>
      </c>
      <c r="C9" s="2">
        <v>7507.55</v>
      </c>
      <c r="D9" s="3">
        <v>472.6</v>
      </c>
      <c r="E9" s="64">
        <f t="shared" si="0"/>
        <v>12859.76</v>
      </c>
      <c r="F9" s="53">
        <f t="shared" si="1"/>
        <v>0.0007601504022405898</v>
      </c>
      <c r="G9" s="46">
        <v>5071.26</v>
      </c>
      <c r="H9" s="2">
        <v>3120.39</v>
      </c>
      <c r="I9" s="3">
        <v>608.64</v>
      </c>
      <c r="J9" s="6">
        <f t="shared" si="2"/>
        <v>8800.289999999999</v>
      </c>
      <c r="K9" s="7">
        <f t="shared" si="3"/>
        <v>0.0005258831915207658</v>
      </c>
      <c r="L9" s="56">
        <f t="shared" si="4"/>
        <v>0.5121690990215646</v>
      </c>
      <c r="M9" s="57">
        <f t="shared" si="5"/>
        <v>-0.22351472134595163</v>
      </c>
      <c r="N9" s="58">
        <f t="shared" si="6"/>
        <v>0.46128820754770605</v>
      </c>
      <c r="O9" s="1"/>
    </row>
    <row r="10" spans="1:15" s="34" customFormat="1" ht="13.5">
      <c r="A10" s="22" t="s">
        <v>13</v>
      </c>
      <c r="B10" s="2">
        <v>503855.52</v>
      </c>
      <c r="C10" s="2">
        <v>58123.32</v>
      </c>
      <c r="D10" s="3">
        <v>473587.69</v>
      </c>
      <c r="E10" s="64">
        <f t="shared" si="0"/>
        <v>1035566.53</v>
      </c>
      <c r="F10" s="53">
        <f t="shared" si="1"/>
        <v>0.061213141950269036</v>
      </c>
      <c r="G10" s="46">
        <v>486389.71</v>
      </c>
      <c r="H10" s="2">
        <v>54609.72</v>
      </c>
      <c r="I10" s="3">
        <v>449602.35</v>
      </c>
      <c r="J10" s="6">
        <f t="shared" si="2"/>
        <v>990601.78</v>
      </c>
      <c r="K10" s="7">
        <f t="shared" si="3"/>
        <v>0.059195870317063595</v>
      </c>
      <c r="L10" s="56">
        <f t="shared" si="4"/>
        <v>0.038778987253276664</v>
      </c>
      <c r="M10" s="57">
        <f t="shared" si="5"/>
        <v>0.053347897314148796</v>
      </c>
      <c r="N10" s="58">
        <f t="shared" si="6"/>
        <v>0.045391347873410925</v>
      </c>
      <c r="O10" s="1"/>
    </row>
    <row r="11" spans="1:15" s="34" customFormat="1" ht="13.5">
      <c r="A11" s="22" t="s">
        <v>28</v>
      </c>
      <c r="B11" s="2">
        <v>23759.56</v>
      </c>
      <c r="C11" s="2">
        <v>11037.95</v>
      </c>
      <c r="D11" s="3">
        <v>2896.39</v>
      </c>
      <c r="E11" s="64">
        <f t="shared" si="0"/>
        <v>37693.9</v>
      </c>
      <c r="F11" s="53">
        <f t="shared" si="1"/>
        <v>0.0022281157072151087</v>
      </c>
      <c r="G11" s="46">
        <v>26428.85</v>
      </c>
      <c r="H11" s="2">
        <v>11865.72</v>
      </c>
      <c r="I11" s="3">
        <v>4999.47</v>
      </c>
      <c r="J11" s="6">
        <f t="shared" si="2"/>
        <v>43294.04</v>
      </c>
      <c r="K11" s="7">
        <f t="shared" si="3"/>
        <v>0.0025871429156343368</v>
      </c>
      <c r="L11" s="56">
        <f t="shared" si="4"/>
        <v>-0.09131999654259071</v>
      </c>
      <c r="M11" s="57">
        <f t="shared" si="5"/>
        <v>-0.4206605900225424</v>
      </c>
      <c r="N11" s="58">
        <f t="shared" si="6"/>
        <v>-0.12935129177133853</v>
      </c>
      <c r="O11" s="1"/>
    </row>
    <row r="12" spans="1:15" s="34" customFormat="1" ht="13.5">
      <c r="A12" s="22" t="s">
        <v>24</v>
      </c>
      <c r="B12" s="2">
        <v>356850.41</v>
      </c>
      <c r="C12" s="2">
        <v>150610.43</v>
      </c>
      <c r="D12" s="3">
        <v>37122.81</v>
      </c>
      <c r="E12" s="64">
        <f t="shared" si="0"/>
        <v>544583.6499999999</v>
      </c>
      <c r="F12" s="53">
        <f t="shared" si="1"/>
        <v>0.03219076254931262</v>
      </c>
      <c r="G12" s="46">
        <v>350228.45</v>
      </c>
      <c r="H12" s="2">
        <v>220422.79</v>
      </c>
      <c r="I12" s="3">
        <v>51393.61</v>
      </c>
      <c r="J12" s="6">
        <f t="shared" si="2"/>
        <v>622044.85</v>
      </c>
      <c r="K12" s="7">
        <f t="shared" si="3"/>
        <v>0.03717183535850024</v>
      </c>
      <c r="L12" s="56">
        <f t="shared" si="4"/>
        <v>-0.11073383455716324</v>
      </c>
      <c r="M12" s="57">
        <f t="shared" si="5"/>
        <v>-0.27767654383492424</v>
      </c>
      <c r="N12" s="58">
        <f t="shared" si="6"/>
        <v>-0.12452671218160571</v>
      </c>
      <c r="O12" s="1"/>
    </row>
    <row r="13" spans="1:15" s="34" customFormat="1" ht="13.5">
      <c r="A13" s="22" t="s">
        <v>25</v>
      </c>
      <c r="B13" s="2">
        <v>29618.56</v>
      </c>
      <c r="C13" s="2">
        <v>26491.78</v>
      </c>
      <c r="D13" s="3">
        <v>28769.84</v>
      </c>
      <c r="E13" s="64">
        <f t="shared" si="0"/>
        <v>84880.18</v>
      </c>
      <c r="F13" s="53">
        <f t="shared" si="1"/>
        <v>0.0050173333693049995</v>
      </c>
      <c r="G13" s="46">
        <v>35338.96</v>
      </c>
      <c r="H13" s="2">
        <v>31393.19</v>
      </c>
      <c r="I13" s="3">
        <v>32909.92</v>
      </c>
      <c r="J13" s="6">
        <f t="shared" si="2"/>
        <v>99642.06999999999</v>
      </c>
      <c r="K13" s="7">
        <f t="shared" si="3"/>
        <v>0.005954359433761337</v>
      </c>
      <c r="L13" s="56">
        <f t="shared" si="4"/>
        <v>-0.15917080447730214</v>
      </c>
      <c r="M13" s="57">
        <f t="shared" si="5"/>
        <v>-0.12580036657640004</v>
      </c>
      <c r="N13" s="58">
        <f t="shared" si="6"/>
        <v>-0.14814917032534547</v>
      </c>
      <c r="O13" s="1"/>
    </row>
    <row r="14" spans="1:15" s="34" customFormat="1" ht="13.5">
      <c r="A14" s="22" t="s">
        <v>26</v>
      </c>
      <c r="B14" s="2">
        <v>2420635.61</v>
      </c>
      <c r="C14" s="2">
        <v>118999.43</v>
      </c>
      <c r="D14" s="3">
        <v>141219.08</v>
      </c>
      <c r="E14" s="64">
        <f t="shared" si="0"/>
        <v>2680854.12</v>
      </c>
      <c r="F14" s="53">
        <f t="shared" si="1"/>
        <v>0.15846736934953237</v>
      </c>
      <c r="G14" s="46">
        <v>2539204.97</v>
      </c>
      <c r="H14" s="2">
        <v>104262.32</v>
      </c>
      <c r="I14" s="3">
        <v>113186.08</v>
      </c>
      <c r="J14" s="6">
        <f t="shared" si="2"/>
        <v>2756653.37</v>
      </c>
      <c r="K14" s="7">
        <f t="shared" si="3"/>
        <v>0.16473067048154943</v>
      </c>
      <c r="L14" s="56">
        <f t="shared" si="4"/>
        <v>-0.03927881021747015</v>
      </c>
      <c r="M14" s="57">
        <f t="shared" si="5"/>
        <v>0.24767179851091226</v>
      </c>
      <c r="N14" s="58">
        <f t="shared" si="6"/>
        <v>-0.027496837587527412</v>
      </c>
      <c r="O14" s="1"/>
    </row>
    <row r="15" spans="1:15" s="34" customFormat="1" ht="13.5">
      <c r="A15" s="22" t="s">
        <v>14</v>
      </c>
      <c r="B15" s="2">
        <v>64670.1</v>
      </c>
      <c r="C15" s="2">
        <v>74805.51</v>
      </c>
      <c r="D15" s="3">
        <v>66476.11</v>
      </c>
      <c r="E15" s="64">
        <f t="shared" si="0"/>
        <v>205951.71999999997</v>
      </c>
      <c r="F15" s="53">
        <f t="shared" si="1"/>
        <v>0.012173966139347958</v>
      </c>
      <c r="G15" s="46">
        <v>67856.8</v>
      </c>
      <c r="H15" s="2">
        <v>88455.76</v>
      </c>
      <c r="I15" s="3">
        <v>66534.73</v>
      </c>
      <c r="J15" s="6">
        <f t="shared" si="2"/>
        <v>222847.28999999998</v>
      </c>
      <c r="K15" s="7">
        <f t="shared" si="3"/>
        <v>0.013316793433733848</v>
      </c>
      <c r="L15" s="56">
        <f t="shared" si="4"/>
        <v>-0.10771335329675369</v>
      </c>
      <c r="M15" s="57">
        <f t="shared" si="5"/>
        <v>-0.0008810436293946733</v>
      </c>
      <c r="N15" s="58">
        <f t="shared" si="6"/>
        <v>-0.07581680710588856</v>
      </c>
      <c r="O15" s="1"/>
    </row>
    <row r="16" spans="1:15" s="34" customFormat="1" ht="13.5">
      <c r="A16" s="22" t="s">
        <v>27</v>
      </c>
      <c r="B16" s="2">
        <v>1589972.05</v>
      </c>
      <c r="C16" s="2">
        <v>868103.94</v>
      </c>
      <c r="D16" s="3">
        <v>1802241.08</v>
      </c>
      <c r="E16" s="64">
        <f t="shared" si="0"/>
        <v>4260317.07</v>
      </c>
      <c r="F16" s="53">
        <f t="shared" si="1"/>
        <v>0.2518306511500176</v>
      </c>
      <c r="G16" s="46">
        <v>1576695.92</v>
      </c>
      <c r="H16" s="2">
        <v>862259.17</v>
      </c>
      <c r="I16" s="14">
        <v>1743726.1</v>
      </c>
      <c r="J16" s="6">
        <f t="shared" si="2"/>
        <v>4182681.19</v>
      </c>
      <c r="K16" s="7">
        <f t="shared" si="3"/>
        <v>0.24994650554823475</v>
      </c>
      <c r="L16" s="56">
        <f t="shared" si="4"/>
        <v>0.007839791752787262</v>
      </c>
      <c r="M16" s="57">
        <f t="shared" si="5"/>
        <v>0.03355743771914632</v>
      </c>
      <c r="N16" s="58">
        <f t="shared" si="6"/>
        <v>0.018561271221343212</v>
      </c>
      <c r="O16" s="1"/>
    </row>
    <row r="17" spans="1:15" s="34" customFormat="1" ht="14.25" thickBot="1">
      <c r="A17" s="23" t="s">
        <v>9</v>
      </c>
      <c r="B17" s="2">
        <v>37570.17</v>
      </c>
      <c r="C17" s="2">
        <v>9375.39</v>
      </c>
      <c r="D17" s="3">
        <v>4896.62</v>
      </c>
      <c r="E17" s="65">
        <f t="shared" si="0"/>
        <v>51842.18</v>
      </c>
      <c r="F17" s="53">
        <f t="shared" si="1"/>
        <v>0.0030644315274957743</v>
      </c>
      <c r="G17" s="47">
        <v>50948.34</v>
      </c>
      <c r="H17" s="2">
        <v>10532.61</v>
      </c>
      <c r="I17" s="37">
        <v>5358.42</v>
      </c>
      <c r="J17" s="6">
        <f t="shared" si="2"/>
        <v>66839.37</v>
      </c>
      <c r="K17" s="7">
        <f t="shared" si="3"/>
        <v>0.003994152603475264</v>
      </c>
      <c r="L17" s="56">
        <f t="shared" si="4"/>
        <v>-0.23642103773607925</v>
      </c>
      <c r="M17" s="57">
        <f t="shared" si="5"/>
        <v>-0.0861821208490563</v>
      </c>
      <c r="N17" s="58">
        <f t="shared" si="6"/>
        <v>-0.2243765912216108</v>
      </c>
      <c r="O17" s="1"/>
    </row>
    <row r="18" spans="1:15" s="34" customFormat="1" ht="15" thickBot="1" thickTop="1">
      <c r="A18" s="15" t="s">
        <v>8</v>
      </c>
      <c r="B18" s="17">
        <f>SUM(B4:B17)</f>
        <v>9749980.509999998</v>
      </c>
      <c r="C18" s="17">
        <f>SUM(C4:C17)</f>
        <v>1618027.18</v>
      </c>
      <c r="D18" s="17">
        <f>SUM(D4:D17)</f>
        <v>5549381.24</v>
      </c>
      <c r="E18" s="17">
        <f>SUM(E4:E17)</f>
        <v>16917388.93</v>
      </c>
      <c r="F18" s="54">
        <f>IF(E$18=0,"0.00%",E18/E$18)</f>
        <v>1</v>
      </c>
      <c r="G18" s="16">
        <f>SUM(G4:G17)</f>
        <v>9658627.689999998</v>
      </c>
      <c r="H18" s="16">
        <f>SUM(H4:H17)</f>
        <v>1693273.8</v>
      </c>
      <c r="I18" s="17">
        <f>SUM(I4:I17)</f>
        <v>5382404.04</v>
      </c>
      <c r="J18" s="17">
        <f>SUM(J4:J17)</f>
        <v>16734305.529999997</v>
      </c>
      <c r="K18" s="18">
        <f>IF(J$18=0,"0.00%",J18/J$18)</f>
        <v>1</v>
      </c>
      <c r="L18" s="59">
        <f>IF(H18=0,"0.00%",(B18+C18)/(G18+H18)-1)</f>
        <v>0.001418810761720124</v>
      </c>
      <c r="M18" s="60">
        <f>IF(I18=0,"0.00%",D18/I18-1)</f>
        <v>0.031022791815532358</v>
      </c>
      <c r="N18" s="54">
        <f>IF(J18=0,"0.00%",E18/J18-1)</f>
        <v>0.010940603401305538</v>
      </c>
      <c r="O18" s="36"/>
    </row>
    <row r="19" spans="1:15" s="34" customFormat="1" ht="15" thickBot="1" thickTop="1">
      <c r="A19" s="33"/>
      <c r="B19" s="48"/>
      <c r="C19" s="33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4" customFormat="1" ht="15" thickBot="1" thickTop="1">
      <c r="A20" s="25" t="s">
        <v>17</v>
      </c>
      <c r="B20" s="49"/>
      <c r="C20" s="40" t="s">
        <v>32</v>
      </c>
      <c r="D20" s="40"/>
      <c r="E20" s="30"/>
      <c r="F20" s="31"/>
      <c r="G20" s="32"/>
      <c r="H20" s="41" t="s">
        <v>30</v>
      </c>
      <c r="I20" s="41"/>
      <c r="J20" s="30"/>
      <c r="K20" s="31"/>
      <c r="L20" s="32"/>
      <c r="M20" s="29" t="s">
        <v>12</v>
      </c>
      <c r="N20" s="31"/>
      <c r="O20" s="1"/>
    </row>
    <row r="21" spans="1:15" s="34" customFormat="1" ht="14.25" thickTop="1">
      <c r="A21" s="20" t="s">
        <v>0</v>
      </c>
      <c r="B21" s="50" t="s">
        <v>19</v>
      </c>
      <c r="C21" s="26" t="s">
        <v>18</v>
      </c>
      <c r="D21" s="27" t="s">
        <v>2</v>
      </c>
      <c r="E21" s="27" t="s">
        <v>3</v>
      </c>
      <c r="F21" s="28" t="s">
        <v>10</v>
      </c>
      <c r="G21" s="43" t="s">
        <v>19</v>
      </c>
      <c r="H21" s="26" t="s">
        <v>18</v>
      </c>
      <c r="I21" s="27" t="s">
        <v>2</v>
      </c>
      <c r="J21" s="27" t="s">
        <v>3</v>
      </c>
      <c r="K21" s="28" t="s">
        <v>10</v>
      </c>
      <c r="L21" s="26" t="s">
        <v>1</v>
      </c>
      <c r="M21" s="27" t="s">
        <v>2</v>
      </c>
      <c r="N21" s="28" t="s">
        <v>3</v>
      </c>
      <c r="O21" s="1"/>
    </row>
    <row r="22" spans="1:15" s="34" customFormat="1" ht="14.25" thickBot="1">
      <c r="A22" s="8" t="s">
        <v>4</v>
      </c>
      <c r="B22" s="51" t="s">
        <v>5</v>
      </c>
      <c r="C22" s="9" t="s">
        <v>5</v>
      </c>
      <c r="D22" s="10" t="s">
        <v>6</v>
      </c>
      <c r="E22" s="10"/>
      <c r="F22" s="11" t="s">
        <v>11</v>
      </c>
      <c r="G22" s="44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9" t="s">
        <v>7</v>
      </c>
      <c r="O22" s="1"/>
    </row>
    <row r="23" spans="1:15" s="34" customFormat="1" ht="14.25" thickTop="1">
      <c r="A23" s="21" t="s">
        <v>20</v>
      </c>
      <c r="B23" s="45">
        <v>800585.97</v>
      </c>
      <c r="C23" s="5">
        <v>501307.82</v>
      </c>
      <c r="D23" s="6">
        <v>243529.95</v>
      </c>
      <c r="E23" s="6">
        <f>SUM(B23:D23)</f>
        <v>1545423.74</v>
      </c>
      <c r="F23" s="53">
        <f>IF(E$37=0,"0.00%",E23/E$37)</f>
        <v>0.0206620642555577</v>
      </c>
      <c r="G23" s="45">
        <v>779137.91</v>
      </c>
      <c r="H23" s="5">
        <v>470558.53</v>
      </c>
      <c r="I23" s="6">
        <v>187273.87</v>
      </c>
      <c r="J23" s="6">
        <f>SUM(G23:I23)</f>
        <v>1436970.31</v>
      </c>
      <c r="K23" s="7">
        <f>IF(J$18=0,"0.00%",J23/J$37)</f>
        <v>0.018865512526121533</v>
      </c>
      <c r="L23" s="56">
        <f>IF((G23+H23)=0,"0.00",(B23+C23)/(G23+H23)-1)</f>
        <v>0.04176802328091789</v>
      </c>
      <c r="M23" s="57">
        <f>IF(I23=0,"0.00%",D23/I23-1)</f>
        <v>0.3003947106982945</v>
      </c>
      <c r="N23" s="58">
        <f>IF(J23=0,"0.00%",E23/J23-1)</f>
        <v>0.07547367488754864</v>
      </c>
      <c r="O23" s="1"/>
    </row>
    <row r="24" spans="1:15" s="34" customFormat="1" ht="13.5">
      <c r="A24" s="22" t="s">
        <v>21</v>
      </c>
      <c r="B24" s="46">
        <v>18938964.41</v>
      </c>
      <c r="C24" s="2">
        <v>0</v>
      </c>
      <c r="D24" s="3">
        <v>8548683.08</v>
      </c>
      <c r="E24" s="6">
        <f aca="true" t="shared" si="7" ref="E24:E36">SUM(B24:D24)</f>
        <v>27487647.490000002</v>
      </c>
      <c r="F24" s="53">
        <f aca="true" t="shared" si="8" ref="F24:F36">IF(E$37=0,"0.00%",E24/E$37)</f>
        <v>0.3675053798982662</v>
      </c>
      <c r="G24" s="46">
        <v>19057043.82</v>
      </c>
      <c r="H24" s="2">
        <v>0</v>
      </c>
      <c r="I24" s="3">
        <v>8794121.73</v>
      </c>
      <c r="J24" s="6">
        <f aca="true" t="shared" si="9" ref="J24:J36">SUM(G24:I24)</f>
        <v>27851165.55</v>
      </c>
      <c r="K24" s="7">
        <f aca="true" t="shared" si="10" ref="K24:K36">IF(J$18=0,"0.00%",J24/J$37)</f>
        <v>0.3656488299682472</v>
      </c>
      <c r="L24" s="56">
        <f aca="true" t="shared" si="11" ref="L24:L37">IF((G24+H24)=0,"0.00",(B24+C24)/(G24+H24)-1)</f>
        <v>-0.006196103189733848</v>
      </c>
      <c r="M24" s="57">
        <f aca="true" t="shared" si="12" ref="M24:M36">IF(I24=0,"0.00%",D24/I24-1)</f>
        <v>-0.027909398747883896</v>
      </c>
      <c r="N24" s="58">
        <f aca="true" t="shared" si="13" ref="N24:N36">IF(J24=0,"0.00%",E24/J24-1)</f>
        <v>-0.013052166859853331</v>
      </c>
      <c r="O24" s="1"/>
    </row>
    <row r="25" spans="1:15" s="34" customFormat="1" ht="13.5">
      <c r="A25" s="22" t="s">
        <v>22</v>
      </c>
      <c r="B25" s="46">
        <v>24965.55</v>
      </c>
      <c r="C25" s="2">
        <v>0</v>
      </c>
      <c r="D25" s="3">
        <v>3356516.31</v>
      </c>
      <c r="E25" s="6">
        <f t="shared" si="7"/>
        <v>3381481.86</v>
      </c>
      <c r="F25" s="53">
        <f t="shared" si="8"/>
        <v>0.045209862940453316</v>
      </c>
      <c r="G25" s="46">
        <v>19218.43</v>
      </c>
      <c r="H25" s="2">
        <v>0</v>
      </c>
      <c r="I25" s="3">
        <v>3501555.43</v>
      </c>
      <c r="J25" s="6">
        <f t="shared" si="9"/>
        <v>3520773.8600000003</v>
      </c>
      <c r="K25" s="7">
        <f t="shared" si="10"/>
        <v>0.04622308679256655</v>
      </c>
      <c r="L25" s="56">
        <f t="shared" si="11"/>
        <v>0.2990421173841984</v>
      </c>
      <c r="M25" s="57">
        <f t="shared" si="12"/>
        <v>-0.04142134057263802</v>
      </c>
      <c r="N25" s="58">
        <f t="shared" si="13"/>
        <v>-0.03956289314190731</v>
      </c>
      <c r="O25" s="1"/>
    </row>
    <row r="26" spans="1:15" s="34" customFormat="1" ht="13.5">
      <c r="A26" s="22" t="s">
        <v>15</v>
      </c>
      <c r="B26" s="46">
        <v>475446.41</v>
      </c>
      <c r="C26" s="2">
        <v>564055.67</v>
      </c>
      <c r="D26" s="3">
        <v>278454.43</v>
      </c>
      <c r="E26" s="6">
        <f t="shared" si="7"/>
        <v>1317956.51</v>
      </c>
      <c r="F26" s="53">
        <f t="shared" si="8"/>
        <v>0.017620864356367772</v>
      </c>
      <c r="G26" s="46">
        <v>418657.86</v>
      </c>
      <c r="H26" s="2">
        <v>565265.81</v>
      </c>
      <c r="I26" s="3">
        <v>339465.84</v>
      </c>
      <c r="J26" s="6">
        <f t="shared" si="9"/>
        <v>1323389.51</v>
      </c>
      <c r="K26" s="7">
        <f t="shared" si="10"/>
        <v>0.01737434740585756</v>
      </c>
      <c r="L26" s="56">
        <f t="shared" si="11"/>
        <v>0.05648650570628111</v>
      </c>
      <c r="M26" s="57">
        <f t="shared" si="12"/>
        <v>-0.17972768629680091</v>
      </c>
      <c r="N26" s="58">
        <f t="shared" si="13"/>
        <v>-0.004105367285252237</v>
      </c>
      <c r="O26" s="1"/>
    </row>
    <row r="27" spans="1:15" s="34" customFormat="1" ht="13.5">
      <c r="A27" s="22" t="s">
        <v>16</v>
      </c>
      <c r="B27" s="46">
        <v>4880.62</v>
      </c>
      <c r="C27" s="2">
        <v>20266.52</v>
      </c>
      <c r="D27" s="3">
        <v>26654.64</v>
      </c>
      <c r="E27" s="6">
        <f t="shared" si="7"/>
        <v>51801.78</v>
      </c>
      <c r="F27" s="53">
        <f t="shared" si="8"/>
        <v>0.0006925813802447888</v>
      </c>
      <c r="G27" s="46">
        <v>5737.48</v>
      </c>
      <c r="H27" s="2">
        <v>33114.58</v>
      </c>
      <c r="I27" s="3">
        <v>34043.14</v>
      </c>
      <c r="J27" s="6">
        <f t="shared" si="9"/>
        <v>72895.2</v>
      </c>
      <c r="K27" s="7">
        <f t="shared" si="10"/>
        <v>0.0009570172042692616</v>
      </c>
      <c r="L27" s="56">
        <f t="shared" si="11"/>
        <v>-0.35274628938594244</v>
      </c>
      <c r="M27" s="57">
        <f t="shared" si="12"/>
        <v>-0.2170334463859679</v>
      </c>
      <c r="N27" s="58">
        <f t="shared" si="13"/>
        <v>-0.2893663780331215</v>
      </c>
      <c r="O27" s="1"/>
    </row>
    <row r="28" spans="1:15" s="34" customFormat="1" ht="13.5">
      <c r="A28" s="22" t="s">
        <v>23</v>
      </c>
      <c r="B28" s="46">
        <v>15071.75</v>
      </c>
      <c r="C28" s="2">
        <v>25910.9</v>
      </c>
      <c r="D28" s="3">
        <v>1491.81</v>
      </c>
      <c r="E28" s="6">
        <f t="shared" si="7"/>
        <v>42474.46</v>
      </c>
      <c r="F28" s="53">
        <f t="shared" si="8"/>
        <v>0.0005678766276361946</v>
      </c>
      <c r="G28" s="46">
        <v>17474.11</v>
      </c>
      <c r="H28" s="2">
        <v>16445.21</v>
      </c>
      <c r="I28" s="3">
        <v>2458.62</v>
      </c>
      <c r="J28" s="6">
        <f t="shared" si="9"/>
        <v>36377.94</v>
      </c>
      <c r="K28" s="7">
        <f t="shared" si="10"/>
        <v>0.0004775940588114848</v>
      </c>
      <c r="L28" s="56">
        <f t="shared" si="11"/>
        <v>0.20823913922802695</v>
      </c>
      <c r="M28" s="57">
        <f t="shared" si="12"/>
        <v>-0.393232789125607</v>
      </c>
      <c r="N28" s="58">
        <f t="shared" si="13"/>
        <v>0.1675883791110766</v>
      </c>
      <c r="O28" s="1"/>
    </row>
    <row r="29" spans="1:15" s="34" customFormat="1" ht="13.5">
      <c r="A29" s="22" t="s">
        <v>13</v>
      </c>
      <c r="B29" s="46">
        <v>2048030.33</v>
      </c>
      <c r="C29" s="2">
        <v>254742.7</v>
      </c>
      <c r="D29" s="3">
        <v>1698050.27</v>
      </c>
      <c r="E29" s="6">
        <f t="shared" si="7"/>
        <v>4000823.3000000003</v>
      </c>
      <c r="F29" s="53">
        <f t="shared" si="8"/>
        <v>0.0534903573435027</v>
      </c>
      <c r="G29" s="46">
        <v>1940235.44</v>
      </c>
      <c r="H29" s="2">
        <v>251552.64</v>
      </c>
      <c r="I29" s="3">
        <v>1673696.87</v>
      </c>
      <c r="J29" s="6">
        <f t="shared" si="9"/>
        <v>3865484.95</v>
      </c>
      <c r="K29" s="7">
        <f t="shared" si="10"/>
        <v>0.050748685784439945</v>
      </c>
      <c r="L29" s="56">
        <f t="shared" si="11"/>
        <v>0.05063671575401596</v>
      </c>
      <c r="M29" s="57">
        <f t="shared" si="12"/>
        <v>0.014550663526066154</v>
      </c>
      <c r="N29" s="58">
        <f t="shared" si="13"/>
        <v>0.035011997653748406</v>
      </c>
      <c r="O29" s="1"/>
    </row>
    <row r="30" spans="1:15" s="34" customFormat="1" ht="13.5">
      <c r="A30" s="22" t="s">
        <v>28</v>
      </c>
      <c r="B30" s="46">
        <v>111074.35</v>
      </c>
      <c r="C30" s="2">
        <v>41463.66</v>
      </c>
      <c r="D30" s="3">
        <v>9533.64</v>
      </c>
      <c r="E30" s="6">
        <f t="shared" si="7"/>
        <v>162071.65000000002</v>
      </c>
      <c r="F30" s="53">
        <f t="shared" si="8"/>
        <v>0.002166871622086159</v>
      </c>
      <c r="G30" s="46">
        <v>123240.29</v>
      </c>
      <c r="H30" s="2">
        <v>42396.44</v>
      </c>
      <c r="I30" s="3">
        <v>14530.35</v>
      </c>
      <c r="J30" s="6">
        <f t="shared" si="9"/>
        <v>180167.08</v>
      </c>
      <c r="K30" s="7">
        <f t="shared" si="10"/>
        <v>0.0023653545803147035</v>
      </c>
      <c r="L30" s="56">
        <f t="shared" si="11"/>
        <v>-0.07908101059469097</v>
      </c>
      <c r="M30" s="57">
        <f t="shared" si="12"/>
        <v>-0.34388091133386334</v>
      </c>
      <c r="N30" s="58">
        <f t="shared" si="13"/>
        <v>-0.10043693886807714</v>
      </c>
      <c r="O30" s="1"/>
    </row>
    <row r="31" spans="1:15" s="34" customFormat="1" ht="13.5">
      <c r="A31" s="22" t="s">
        <v>24</v>
      </c>
      <c r="B31" s="46">
        <v>1514423.8</v>
      </c>
      <c r="C31" s="2">
        <v>763437.67</v>
      </c>
      <c r="D31" s="3">
        <v>142659.91</v>
      </c>
      <c r="E31" s="6">
        <f t="shared" si="7"/>
        <v>2420521.3800000004</v>
      </c>
      <c r="F31" s="53">
        <f t="shared" si="8"/>
        <v>0.03236197748943031</v>
      </c>
      <c r="G31" s="46">
        <v>1465824.56</v>
      </c>
      <c r="H31" s="2">
        <v>1148053.63</v>
      </c>
      <c r="I31" s="3">
        <v>194723.2</v>
      </c>
      <c r="J31" s="6">
        <f t="shared" si="9"/>
        <v>2808601.39</v>
      </c>
      <c r="K31" s="7">
        <f t="shared" si="10"/>
        <v>0.0368732077031761</v>
      </c>
      <c r="L31" s="56">
        <f t="shared" si="11"/>
        <v>-0.12855102478972047</v>
      </c>
      <c r="M31" s="57">
        <f t="shared" si="12"/>
        <v>-0.2673707601354127</v>
      </c>
      <c r="N31" s="58">
        <f t="shared" si="13"/>
        <v>-0.13817553867976962</v>
      </c>
      <c r="O31" s="1"/>
    </row>
    <row r="32" spans="1:15" s="34" customFormat="1" ht="13.5">
      <c r="A32" s="22" t="s">
        <v>25</v>
      </c>
      <c r="B32" s="46">
        <v>107847.34</v>
      </c>
      <c r="C32" s="2">
        <v>94732.48</v>
      </c>
      <c r="D32" s="3">
        <v>98525.12</v>
      </c>
      <c r="E32" s="6">
        <f t="shared" si="7"/>
        <v>301104.94</v>
      </c>
      <c r="F32" s="53">
        <f t="shared" si="8"/>
        <v>0.004025724114957523</v>
      </c>
      <c r="G32" s="46">
        <v>114900.24</v>
      </c>
      <c r="H32" s="2">
        <v>123059.64</v>
      </c>
      <c r="I32" s="3">
        <v>129306.61</v>
      </c>
      <c r="J32" s="6">
        <f t="shared" si="9"/>
        <v>367266.49</v>
      </c>
      <c r="K32" s="7">
        <f t="shared" si="10"/>
        <v>0.004821721450542487</v>
      </c>
      <c r="L32" s="56">
        <f t="shared" si="11"/>
        <v>-0.1486807776167982</v>
      </c>
      <c r="M32" s="57">
        <f t="shared" si="12"/>
        <v>-0.23805039819696772</v>
      </c>
      <c r="N32" s="58">
        <f t="shared" si="13"/>
        <v>-0.18014589351726584</v>
      </c>
      <c r="O32" s="1"/>
    </row>
    <row r="33" spans="1:15" s="34" customFormat="1" ht="13.5">
      <c r="A33" s="22" t="s">
        <v>26</v>
      </c>
      <c r="B33" s="46">
        <v>10716495.37</v>
      </c>
      <c r="C33" s="2">
        <v>638126.4</v>
      </c>
      <c r="D33" s="3">
        <v>491630.03</v>
      </c>
      <c r="E33" s="6">
        <f t="shared" si="7"/>
        <v>11846251.799999999</v>
      </c>
      <c r="F33" s="53">
        <f t="shared" si="8"/>
        <v>0.15838246142065607</v>
      </c>
      <c r="G33" s="46">
        <v>11047607.66</v>
      </c>
      <c r="H33" s="2">
        <v>571852.08</v>
      </c>
      <c r="I33" s="3">
        <v>435868.32</v>
      </c>
      <c r="J33" s="6">
        <f t="shared" si="9"/>
        <v>12055328.06</v>
      </c>
      <c r="K33" s="7">
        <f t="shared" si="10"/>
        <v>0.15827045342532817</v>
      </c>
      <c r="L33" s="56">
        <f t="shared" si="11"/>
        <v>-0.022792623402987933</v>
      </c>
      <c r="M33" s="57">
        <f t="shared" si="12"/>
        <v>0.12793246822801896</v>
      </c>
      <c r="N33" s="58">
        <f t="shared" si="13"/>
        <v>-0.017343058518143883</v>
      </c>
      <c r="O33" s="1"/>
    </row>
    <row r="34" spans="1:15" s="34" customFormat="1" ht="13.5">
      <c r="A34" s="22" t="s">
        <v>14</v>
      </c>
      <c r="B34" s="46">
        <v>202623.38</v>
      </c>
      <c r="C34" s="2">
        <v>251995.96</v>
      </c>
      <c r="D34" s="3">
        <v>201050.17</v>
      </c>
      <c r="E34" s="6">
        <f t="shared" si="7"/>
        <v>655669.51</v>
      </c>
      <c r="F34" s="53">
        <f t="shared" si="8"/>
        <v>0.008766194795241098</v>
      </c>
      <c r="G34" s="46">
        <v>210301.47</v>
      </c>
      <c r="H34" s="2">
        <v>282465.03</v>
      </c>
      <c r="I34" s="3">
        <v>228123.14</v>
      </c>
      <c r="J34" s="6">
        <f t="shared" si="9"/>
        <v>720889.64</v>
      </c>
      <c r="K34" s="7">
        <f t="shared" si="10"/>
        <v>0.009464323959046336</v>
      </c>
      <c r="L34" s="56">
        <f t="shared" si="11"/>
        <v>-0.0774142722770319</v>
      </c>
      <c r="M34" s="57">
        <f t="shared" si="12"/>
        <v>-0.11867700050069452</v>
      </c>
      <c r="N34" s="58">
        <f t="shared" si="13"/>
        <v>-0.09047172601897846</v>
      </c>
      <c r="O34" s="1"/>
    </row>
    <row r="35" spans="1:15" s="34" customFormat="1" ht="13.5">
      <c r="A35" s="22" t="s">
        <v>27</v>
      </c>
      <c r="B35" s="46">
        <v>8224143.98</v>
      </c>
      <c r="C35" s="2">
        <v>4060096.69</v>
      </c>
      <c r="D35" s="14">
        <v>9115664.52</v>
      </c>
      <c r="E35" s="6">
        <f t="shared" si="7"/>
        <v>21399905.189999998</v>
      </c>
      <c r="F35" s="53">
        <f t="shared" si="8"/>
        <v>0.28611325467190163</v>
      </c>
      <c r="G35" s="46">
        <v>8334385.75</v>
      </c>
      <c r="H35" s="2">
        <v>4383236.68</v>
      </c>
      <c r="I35" s="14">
        <v>9000006.59</v>
      </c>
      <c r="J35" s="6">
        <f t="shared" si="9"/>
        <v>21717629.02</v>
      </c>
      <c r="K35" s="7">
        <f t="shared" si="10"/>
        <v>0.2851236378811963</v>
      </c>
      <c r="L35" s="56">
        <f t="shared" si="11"/>
        <v>-0.03407726266331679</v>
      </c>
      <c r="M35" s="57">
        <f t="shared" si="12"/>
        <v>0.012850871701417299</v>
      </c>
      <c r="N35" s="58">
        <f t="shared" si="13"/>
        <v>-0.014629765970650244</v>
      </c>
      <c r="O35" s="1"/>
    </row>
    <row r="36" spans="1:15" s="34" customFormat="1" ht="14.25" thickBot="1">
      <c r="A36" s="23" t="s">
        <v>9</v>
      </c>
      <c r="B36" s="47">
        <v>127947.85</v>
      </c>
      <c r="C36" s="2">
        <v>31023.71</v>
      </c>
      <c r="D36" s="37">
        <v>23119.59</v>
      </c>
      <c r="E36" s="6">
        <f t="shared" si="7"/>
        <v>182091.15</v>
      </c>
      <c r="F36" s="53">
        <f t="shared" si="8"/>
        <v>0.002434529083698685</v>
      </c>
      <c r="G36" s="47">
        <v>150807.4</v>
      </c>
      <c r="H36" s="2">
        <v>36703.41</v>
      </c>
      <c r="I36" s="37">
        <v>24713.79</v>
      </c>
      <c r="J36" s="6">
        <f t="shared" si="9"/>
        <v>212224.6</v>
      </c>
      <c r="K36" s="7">
        <f t="shared" si="10"/>
        <v>0.0027862272600824517</v>
      </c>
      <c r="L36" s="61">
        <f t="shared" si="11"/>
        <v>-0.15220055846380265</v>
      </c>
      <c r="M36" s="57">
        <f t="shared" si="12"/>
        <v>-0.06450649617076132</v>
      </c>
      <c r="N36" s="58">
        <f t="shared" si="13"/>
        <v>-0.14198848766825345</v>
      </c>
      <c r="O36" s="1"/>
    </row>
    <row r="37" spans="1:15" s="34" customFormat="1" ht="15" thickBot="1" thickTop="1">
      <c r="A37" s="15" t="s">
        <v>8</v>
      </c>
      <c r="B37" s="16">
        <f>SUM(B23:B36)</f>
        <v>43312501.11000001</v>
      </c>
      <c r="C37" s="16">
        <f>SUM(C23:C36)</f>
        <v>7247160.18</v>
      </c>
      <c r="D37" s="17">
        <f>SUM(D23:D36)</f>
        <v>24235563.47</v>
      </c>
      <c r="E37" s="17">
        <f>SUM(E23:E36)</f>
        <v>74795224.75999999</v>
      </c>
      <c r="F37" s="54">
        <f>IF(E$37=0,"0.00%",E37/E$37)</f>
        <v>1</v>
      </c>
      <c r="G37" s="16">
        <f>SUM(G23:G36)</f>
        <v>43684572.419999994</v>
      </c>
      <c r="H37" s="16">
        <f>SUM(H23:H36)</f>
        <v>7924703.68</v>
      </c>
      <c r="I37" s="17">
        <f>SUM(I23:I36)</f>
        <v>24559887.5</v>
      </c>
      <c r="J37" s="17">
        <f>SUM(J23:J36)</f>
        <v>76169163.6</v>
      </c>
      <c r="K37" s="18">
        <f>IF(J$18=0,"0.00%",J37/J$37)</f>
        <v>1</v>
      </c>
      <c r="L37" s="62">
        <f t="shared" si="11"/>
        <v>-0.0203377161881948</v>
      </c>
      <c r="M37" s="19">
        <f>IF(I37=0,"0.00%",D37/I37-1)</f>
        <v>-0.013205436303403317</v>
      </c>
      <c r="N37" s="18">
        <f>IF(J37=0,"0.00%",E37/J37-1)</f>
        <v>-0.018037993002197106</v>
      </c>
      <c r="O37" s="36"/>
    </row>
    <row r="38" spans="3:15" s="34" customFormat="1" ht="14.2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4" customFormat="1" ht="13.5">
      <c r="C39" s="1"/>
      <c r="D39" s="1"/>
      <c r="E39" s="55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s="34" customFormat="1" ht="13.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" ht="13.5">
      <c r="A41" s="34"/>
      <c r="E41" s="52"/>
    </row>
    <row r="42" ht="13.5">
      <c r="A42" s="34"/>
    </row>
    <row r="43" ht="13.5">
      <c r="A43" s="34"/>
    </row>
    <row r="44" ht="13.5">
      <c r="A44" s="34"/>
    </row>
    <row r="45" ht="13.5">
      <c r="A45" s="34"/>
    </row>
    <row r="46" ht="13.5">
      <c r="A46" s="34"/>
    </row>
    <row r="47" ht="13.5">
      <c r="A47" s="34"/>
    </row>
    <row r="48" ht="13.5">
      <c r="A48" s="34"/>
    </row>
    <row r="49" ht="13.5">
      <c r="A49" s="34"/>
    </row>
    <row r="50" ht="13.5">
      <c r="A50" s="34"/>
    </row>
    <row r="51" ht="13.5">
      <c r="A51" s="34"/>
    </row>
    <row r="52" ht="13.5">
      <c r="A52" s="34"/>
    </row>
    <row r="53" ht="13.5">
      <c r="A53" s="34"/>
    </row>
    <row r="54" ht="13.5">
      <c r="A54" s="34"/>
    </row>
    <row r="55" ht="13.5">
      <c r="A55" s="34"/>
    </row>
    <row r="56" ht="13.5">
      <c r="A56" s="34"/>
    </row>
    <row r="57" ht="13.5">
      <c r="A57" s="34"/>
    </row>
    <row r="58" ht="13.5">
      <c r="A58" s="34"/>
    </row>
    <row r="59" ht="13.5">
      <c r="A59" s="3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67" r:id="rId1"/>
  <headerFooter alignWithMargins="0">
    <oddHeader>&amp;C&amp;"Arial,Bold"&amp;14National Land Border Sales Jan - July 13-14</oddHeader>
    <oddFooter>&amp;LStatistics and Reference Materials/Land Border (July 13-14)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Giles, Joanne</cp:lastModifiedBy>
  <cp:lastPrinted>2014-08-27T19:59:12Z</cp:lastPrinted>
  <dcterms:created xsi:type="dcterms:W3CDTF">2006-01-31T19:56:50Z</dcterms:created>
  <dcterms:modified xsi:type="dcterms:W3CDTF">2014-08-27T19:59:17Z</dcterms:modified>
  <cp:category/>
  <cp:version/>
  <cp:contentType/>
  <cp:contentStatus/>
</cp:coreProperties>
</file>