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6" windowWidth="7755" windowHeight="880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<sst xmlns="http://schemas.openxmlformats.org/spreadsheetml/2006/main" count="90" uniqueCount="33">
  <si>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</si>
  <si>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</si>
  <si>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</si>
  <si>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</si>
  <si>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</si>
  <si>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</si>
  <si>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</si>
  <si>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</si>
  <si>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</si>
  <si>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</si>
  <si>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</si>
  <si>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</si>
  <si>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</si>
  <si>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</si>
  <si>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</si>
  <si>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</si>
  <si>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</si>
  <si>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</si>
  <si>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</si>
  <si>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</si>
  <si>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</si>
  <si>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</si>
  <si>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</si>
  <si>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</si>
  <si>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</si>
  <si>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</si>
  <si>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</si>
  <si>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</si>
  <si>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</si>
  <si>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Feb 14</t>
  </si>
  <si>
    <t>Jan - Feb 14</t>
  </si>
  <si>
    <t>Feb 15</t>
  </si>
  <si>
    <t>Jan - Feb 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</si>
</sst>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64" fontId="2" fillId="0" borderId="43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6">
      <selection activeCell="B43" sqref="B43"/>
    </sheetView>
  </sheetViews>
  <sheetFormatPr defaultColWidth="9.140625" defaultRowHeight="12.75"/>
  <cols>
    <col min="1" max="1" width="51.140625" style="24" customWidth="1"/>
    <col min="2" max="2" width="17.421875" style="34" bestFit="1" customWidth="1"/>
    <col min="3" max="3" width="15.8515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8" customFormat="1" ht="16.5" thickBot="1" thickTop="1">
      <c r="A1" s="25" t="s">
        <v>17</v>
      </c>
      <c r="B1" s="42"/>
      <c r="C1" s="29"/>
      <c r="D1" s="35" t="s">
        <v>31</v>
      </c>
      <c r="E1" s="30"/>
      <c r="F1" s="31"/>
      <c r="G1" s="32"/>
      <c r="H1" s="30"/>
      <c r="I1" s="35" t="s">
        <v>29</v>
      </c>
      <c r="J1" s="30"/>
      <c r="K1" s="31"/>
      <c r="L1" s="32"/>
      <c r="M1" s="29" t="s">
        <v>12</v>
      </c>
      <c r="N1" s="31"/>
    </row>
    <row r="2" spans="1:14" s="34" customFormat="1" ht="15.75" thickTop="1">
      <c r="A2" s="20" t="s">
        <v>0</v>
      </c>
      <c r="B2" s="43" t="s">
        <v>19</v>
      </c>
      <c r="C2" s="26" t="s">
        <v>18</v>
      </c>
      <c r="D2" s="27" t="s">
        <v>2</v>
      </c>
      <c r="E2" s="27" t="s">
        <v>3</v>
      </c>
      <c r="F2" s="28" t="s">
        <v>10</v>
      </c>
      <c r="G2" s="43" t="s">
        <v>19</v>
      </c>
      <c r="H2" s="26" t="s">
        <v>18</v>
      </c>
      <c r="I2" s="27" t="s">
        <v>2</v>
      </c>
      <c r="J2" s="27" t="s">
        <v>3</v>
      </c>
      <c r="K2" s="28" t="s">
        <v>10</v>
      </c>
      <c r="L2" s="26" t="s">
        <v>1</v>
      </c>
      <c r="M2" s="27" t="s">
        <v>2</v>
      </c>
      <c r="N2" s="28" t="s">
        <v>3</v>
      </c>
    </row>
    <row r="3" spans="1:14" s="34" customFormat="1" ht="15.75" thickBot="1">
      <c r="A3" s="8" t="s">
        <v>4</v>
      </c>
      <c r="B3" s="44" t="s">
        <v>5</v>
      </c>
      <c r="C3" s="9" t="s">
        <v>5</v>
      </c>
      <c r="D3" s="10" t="s">
        <v>6</v>
      </c>
      <c r="E3" s="10"/>
      <c r="F3" s="11" t="s">
        <v>11</v>
      </c>
      <c r="G3" s="44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9" t="s">
        <v>7</v>
      </c>
    </row>
    <row r="4" spans="1:15" s="34" customFormat="1" ht="15.75" thickTop="1">
      <c r="A4" s="21" t="s">
        <v>20</v>
      </c>
      <c r="B4" s="5">
        <v>49095.94</v>
      </c>
      <c r="C4" s="5">
        <v>34972.83</v>
      </c>
      <c r="D4" s="6">
        <v>17011.46</v>
      </c>
      <c r="E4" s="63">
        <f>SUM(B4:D4)</f>
        <v>101080.23000000001</v>
      </c>
      <c r="F4" s="53">
        <f>IF(E$18=0,"0.00%",E4/E$18)</f>
        <v>0.014195164325758139</v>
      </c>
      <c r="G4" s="5">
        <v>55084.54</v>
      </c>
      <c r="H4" s="5">
        <v>34523.15</v>
      </c>
      <c r="I4" s="6">
        <v>19642.5</v>
      </c>
      <c r="J4" s="6">
        <f>SUM(G4:I4)</f>
        <v>109250.19</v>
      </c>
      <c r="K4" s="7">
        <f>IF(J$18=0,"0.00%",J4/J$18)</f>
        <v>0.015498241825051625</v>
      </c>
      <c r="L4" s="56">
        <f>IF((G4+H4)=0,"0.00%",(B4+C4)/(G4+H4)-1)</f>
        <v>-0.061812998415649356</v>
      </c>
      <c r="M4" s="57">
        <f>IF(I4=0,"0.00%",D4/I4-1)</f>
        <v>-0.13394628993254432</v>
      </c>
      <c r="N4" s="58">
        <f>IF(J4=0,"0.00%",E4/J4-1)</f>
        <v>-0.07478211250708111</v>
      </c>
      <c r="O4" s="1"/>
    </row>
    <row r="5" spans="1:15" s="34" customFormat="1" ht="15">
      <c r="A5" s="22" t="s">
        <v>21</v>
      </c>
      <c r="B5" s="2">
        <v>1746724.03</v>
      </c>
      <c r="C5" s="2">
        <v>152947.06</v>
      </c>
      <c r="D5" s="3">
        <v>787299.54</v>
      </c>
      <c r="E5" s="64">
        <f aca="true" t="shared" si="0" ref="E5:E17">SUM(B5:D5)</f>
        <v>2686970.63</v>
      </c>
      <c r="F5" s="53">
        <f aca="true" t="shared" si="1" ref="F5:F17">IF(E$18=0,"0.00%",E5/E$18)</f>
        <v>0.37734371628691254</v>
      </c>
      <c r="G5" s="2">
        <v>1715421.63</v>
      </c>
      <c r="H5" s="2">
        <v>0</v>
      </c>
      <c r="I5" s="3">
        <v>789975.98</v>
      </c>
      <c r="J5" s="6">
        <f aca="true" t="shared" si="2" ref="J5:J17">SUM(G5:I5)</f>
        <v>2505397.61</v>
      </c>
      <c r="K5" s="7">
        <f aca="true" t="shared" si="3" ref="K5:K17">IF(J$18=0,"0.00%",J5/J$18)</f>
        <v>0.35541593133784366</v>
      </c>
      <c r="L5" s="56">
        <f aca="true" t="shared" si="4" ref="L5:L17">IF((G5+H5)=0,"0.00%",(B5+C5)/(G5+H5)-1)</f>
        <v>0.10740768145729884</v>
      </c>
      <c r="M5" s="57">
        <f aca="true" t="shared" si="5" ref="M5:M17">IF(I5=0,"0.00%",D5/I5-1)</f>
        <v>-0.0033880017465847123</v>
      </c>
      <c r="N5" s="58">
        <f aca="true" t="shared" si="6" ref="N5:N17">IF(J5=0,"0.00%",E5/J5-1)</f>
        <v>0.07247273617380046</v>
      </c>
      <c r="O5" s="1"/>
    </row>
    <row r="6" spans="1:15" s="34" customFormat="1" ht="15">
      <c r="A6" s="22" t="s">
        <v>22</v>
      </c>
      <c r="B6" s="2">
        <v>1825.11</v>
      </c>
      <c r="C6" s="2">
        <v>0</v>
      </c>
      <c r="D6" s="3">
        <v>274605.5</v>
      </c>
      <c r="E6" s="64">
        <f t="shared" si="0"/>
        <v>276430.61</v>
      </c>
      <c r="F6" s="53">
        <f t="shared" si="1"/>
        <v>0.03882042941156308</v>
      </c>
      <c r="G6" s="2">
        <v>1853.6</v>
      </c>
      <c r="H6" s="2">
        <v>0</v>
      </c>
      <c r="I6" s="3">
        <v>290562.24</v>
      </c>
      <c r="J6" s="6">
        <f t="shared" si="2"/>
        <v>292415.83999999997</v>
      </c>
      <c r="K6" s="7">
        <f t="shared" si="3"/>
        <v>0.04148213748457191</v>
      </c>
      <c r="L6" s="56">
        <f t="shared" si="4"/>
        <v>-0.015370090634441058</v>
      </c>
      <c r="M6" s="57">
        <f t="shared" si="5"/>
        <v>-0.0549167710160825</v>
      </c>
      <c r="N6" s="58">
        <f t="shared" si="6"/>
        <v>-0.05466608785625282</v>
      </c>
      <c r="O6" s="1"/>
    </row>
    <row r="7" spans="1:15" s="34" customFormat="1" ht="15">
      <c r="A7" s="22" t="s">
        <v>15</v>
      </c>
      <c r="B7" s="2">
        <v>26545.54</v>
      </c>
      <c r="C7" s="2">
        <v>37985.08</v>
      </c>
      <c r="D7" s="3">
        <v>23781.82</v>
      </c>
      <c r="E7" s="64">
        <f t="shared" si="0"/>
        <v>88312.44</v>
      </c>
      <c r="F7" s="53">
        <f t="shared" si="1"/>
        <v>0.012402124508508302</v>
      </c>
      <c r="G7" s="2">
        <v>36348.8</v>
      </c>
      <c r="H7" s="2">
        <v>48804.56</v>
      </c>
      <c r="I7" s="3">
        <v>21556.88</v>
      </c>
      <c r="J7" s="6">
        <f t="shared" si="2"/>
        <v>106710.24</v>
      </c>
      <c r="K7" s="7">
        <f t="shared" si="3"/>
        <v>0.01513792428854629</v>
      </c>
      <c r="L7" s="56">
        <f t="shared" si="4"/>
        <v>-0.24218351454364218</v>
      </c>
      <c r="M7" s="57">
        <f t="shared" si="5"/>
        <v>0.10321252426139593</v>
      </c>
      <c r="N7" s="58">
        <f t="shared" si="6"/>
        <v>-0.1724089459455812</v>
      </c>
      <c r="O7" s="1"/>
    </row>
    <row r="8" spans="1:15" s="34" customFormat="1" ht="15">
      <c r="A8" s="22" t="s">
        <v>16</v>
      </c>
      <c r="B8" s="2">
        <v>190.78</v>
      </c>
      <c r="C8" s="2">
        <v>1761.2</v>
      </c>
      <c r="D8" s="3">
        <v>2434.82</v>
      </c>
      <c r="E8" s="64">
        <f t="shared" si="0"/>
        <v>4386.8</v>
      </c>
      <c r="F8" s="53">
        <f t="shared" si="1"/>
        <v>0.0006160586186263703</v>
      </c>
      <c r="G8" s="2">
        <v>384.63</v>
      </c>
      <c r="H8" s="2">
        <v>1175.65</v>
      </c>
      <c r="I8" s="3">
        <v>2702.67</v>
      </c>
      <c r="J8" s="6">
        <f t="shared" si="2"/>
        <v>4262.950000000001</v>
      </c>
      <c r="K8" s="7">
        <f t="shared" si="3"/>
        <v>0.000604742472192532</v>
      </c>
      <c r="L8" s="56">
        <f t="shared" si="4"/>
        <v>0.2510446842874354</v>
      </c>
      <c r="M8" s="57">
        <f t="shared" si="5"/>
        <v>-0.09910569917896006</v>
      </c>
      <c r="N8" s="58">
        <f t="shared" si="6"/>
        <v>0.029052651332996948</v>
      </c>
      <c r="O8" s="1"/>
    </row>
    <row r="9" spans="1:15" s="34" customFormat="1" ht="15">
      <c r="A9" s="22" t="s">
        <v>23</v>
      </c>
      <c r="B9" s="2">
        <v>989.93</v>
      </c>
      <c r="C9" s="2">
        <v>1653.65</v>
      </c>
      <c r="D9" s="3">
        <v>313.2</v>
      </c>
      <c r="E9" s="64">
        <f t="shared" si="0"/>
        <v>2956.7799999999997</v>
      </c>
      <c r="F9" s="53">
        <f t="shared" si="1"/>
        <v>0.00041523429433347296</v>
      </c>
      <c r="G9" s="2">
        <v>1044.2</v>
      </c>
      <c r="H9" s="2">
        <v>1698.72</v>
      </c>
      <c r="I9" s="3">
        <v>186.66</v>
      </c>
      <c r="J9" s="6">
        <f t="shared" si="2"/>
        <v>2929.58</v>
      </c>
      <c r="K9" s="7">
        <f t="shared" si="3"/>
        <v>0.00041559048351160524</v>
      </c>
      <c r="L9" s="56">
        <f t="shared" si="4"/>
        <v>-0.0362168783632042</v>
      </c>
      <c r="M9" s="57">
        <f t="shared" si="5"/>
        <v>0.6779170684667308</v>
      </c>
      <c r="N9" s="58">
        <f t="shared" si="6"/>
        <v>0.00928460734985892</v>
      </c>
      <c r="O9" s="1"/>
    </row>
    <row r="10" spans="1:15" s="34" customFormat="1" ht="15">
      <c r="A10" s="22" t="s">
        <v>13</v>
      </c>
      <c r="B10" s="2">
        <v>184075.91</v>
      </c>
      <c r="C10" s="2">
        <v>24964.47</v>
      </c>
      <c r="D10" s="3">
        <v>137713</v>
      </c>
      <c r="E10" s="64">
        <f t="shared" si="0"/>
        <v>346753.38</v>
      </c>
      <c r="F10" s="53">
        <f t="shared" si="1"/>
        <v>0.04869618133646961</v>
      </c>
      <c r="G10" s="2">
        <v>168614.61</v>
      </c>
      <c r="H10" s="2">
        <v>25589.01</v>
      </c>
      <c r="I10" s="3">
        <v>128018.22</v>
      </c>
      <c r="J10" s="6">
        <f t="shared" si="2"/>
        <v>322221.83999999997</v>
      </c>
      <c r="K10" s="7">
        <f t="shared" si="3"/>
        <v>0.04571041933778872</v>
      </c>
      <c r="L10" s="56">
        <f t="shared" si="4"/>
        <v>0.07639795797833226</v>
      </c>
      <c r="M10" s="57">
        <f t="shared" si="5"/>
        <v>0.0757296891020669</v>
      </c>
      <c r="N10" s="58">
        <f t="shared" si="6"/>
        <v>0.07613245582608563</v>
      </c>
      <c r="O10" s="1"/>
    </row>
    <row r="11" spans="1:15" s="34" customFormat="1" ht="15">
      <c r="A11" s="22" t="s">
        <v>28</v>
      </c>
      <c r="B11" s="2">
        <v>8878.93</v>
      </c>
      <c r="C11" s="2">
        <v>2553.8</v>
      </c>
      <c r="D11" s="3">
        <v>450.2</v>
      </c>
      <c r="E11" s="64">
        <f t="shared" si="0"/>
        <v>11882.93</v>
      </c>
      <c r="F11" s="53">
        <f t="shared" si="1"/>
        <v>0.0016687748338273583</v>
      </c>
      <c r="G11" s="2">
        <v>10989.51</v>
      </c>
      <c r="H11" s="2">
        <v>3431.95</v>
      </c>
      <c r="I11" s="3">
        <v>767.95</v>
      </c>
      <c r="J11" s="6">
        <f t="shared" si="2"/>
        <v>15189.41</v>
      </c>
      <c r="K11" s="7">
        <f t="shared" si="3"/>
        <v>0.0021547710750879005</v>
      </c>
      <c r="L11" s="56">
        <f t="shared" si="4"/>
        <v>-0.20724184652594113</v>
      </c>
      <c r="M11" s="57">
        <f t="shared" si="5"/>
        <v>-0.4137639169216747</v>
      </c>
      <c r="N11" s="58">
        <f t="shared" si="6"/>
        <v>-0.21768324115288218</v>
      </c>
      <c r="O11" s="1"/>
    </row>
    <row r="12" spans="1:15" s="34" customFormat="1" ht="15">
      <c r="A12" s="22" t="s">
        <v>24</v>
      </c>
      <c r="B12" s="2">
        <v>121604.84</v>
      </c>
      <c r="C12" s="2">
        <v>67270.63</v>
      </c>
      <c r="D12" s="3">
        <v>11188.81</v>
      </c>
      <c r="E12" s="64">
        <f t="shared" si="0"/>
        <v>200064.28</v>
      </c>
      <c r="F12" s="53">
        <f t="shared" si="1"/>
        <v>0.02809595239657139</v>
      </c>
      <c r="G12" s="2">
        <v>125725.59</v>
      </c>
      <c r="H12" s="2">
        <v>72643.69</v>
      </c>
      <c r="I12" s="3">
        <v>19064.31</v>
      </c>
      <c r="J12" s="6">
        <f t="shared" si="2"/>
        <v>217433.59</v>
      </c>
      <c r="K12" s="7">
        <f t="shared" si="3"/>
        <v>0.030845148724310014</v>
      </c>
      <c r="L12" s="56">
        <f t="shared" si="4"/>
        <v>-0.04785927538780199</v>
      </c>
      <c r="M12" s="57">
        <f t="shared" si="5"/>
        <v>-0.4131017592559081</v>
      </c>
      <c r="N12" s="58">
        <f t="shared" si="6"/>
        <v>-0.0798832875821992</v>
      </c>
      <c r="O12" s="1"/>
    </row>
    <row r="13" spans="1:15" s="34" customFormat="1" ht="15">
      <c r="A13" s="22" t="s">
        <v>25</v>
      </c>
      <c r="B13" s="2">
        <v>5825.32</v>
      </c>
      <c r="C13" s="2">
        <v>9526.03</v>
      </c>
      <c r="D13" s="3">
        <v>10013.73</v>
      </c>
      <c r="E13" s="64">
        <f t="shared" si="0"/>
        <v>25365.08</v>
      </c>
      <c r="F13" s="53">
        <f t="shared" si="1"/>
        <v>0.0035621355307165533</v>
      </c>
      <c r="G13" s="2">
        <v>7894.87</v>
      </c>
      <c r="H13" s="2">
        <v>7784.4</v>
      </c>
      <c r="I13" s="3">
        <v>7539.81</v>
      </c>
      <c r="J13" s="6">
        <f t="shared" si="2"/>
        <v>23219.08</v>
      </c>
      <c r="K13" s="7">
        <f t="shared" si="3"/>
        <v>0.00329386078683451</v>
      </c>
      <c r="L13" s="56">
        <f t="shared" si="4"/>
        <v>-0.02091423899199385</v>
      </c>
      <c r="M13" s="57">
        <f t="shared" si="5"/>
        <v>0.328114368929721</v>
      </c>
      <c r="N13" s="58">
        <f t="shared" si="6"/>
        <v>0.09242398923643824</v>
      </c>
      <c r="O13" s="1"/>
    </row>
    <row r="14" spans="1:15" s="34" customFormat="1" ht="15">
      <c r="A14" s="22" t="s">
        <v>26</v>
      </c>
      <c r="B14" s="2">
        <v>886517.96</v>
      </c>
      <c r="C14" s="2">
        <v>74337.64</v>
      </c>
      <c r="D14" s="3">
        <v>39783.15</v>
      </c>
      <c r="E14" s="64">
        <f t="shared" si="0"/>
        <v>1000638.75</v>
      </c>
      <c r="F14" s="53">
        <f t="shared" si="1"/>
        <v>0.14052432891151134</v>
      </c>
      <c r="G14" s="2">
        <v>924271.6</v>
      </c>
      <c r="H14" s="2">
        <v>61111.62</v>
      </c>
      <c r="I14" s="3">
        <v>42901.02</v>
      </c>
      <c r="J14" s="6">
        <f t="shared" si="2"/>
        <v>1028284.24</v>
      </c>
      <c r="K14" s="7">
        <f t="shared" si="3"/>
        <v>0.14587249520032344</v>
      </c>
      <c r="L14" s="56">
        <f t="shared" si="4"/>
        <v>-0.024891452890784982</v>
      </c>
      <c r="M14" s="57">
        <f t="shared" si="5"/>
        <v>-0.07267589441929345</v>
      </c>
      <c r="N14" s="58">
        <f t="shared" si="6"/>
        <v>-0.026885066331464924</v>
      </c>
      <c r="O14" s="1"/>
    </row>
    <row r="15" spans="1:15" s="34" customFormat="1" ht="15">
      <c r="A15" s="22" t="s">
        <v>14</v>
      </c>
      <c r="B15" s="2">
        <v>10014.12</v>
      </c>
      <c r="C15" s="2">
        <v>14983.69</v>
      </c>
      <c r="D15" s="3">
        <v>27833.95</v>
      </c>
      <c r="E15" s="64">
        <f t="shared" si="0"/>
        <v>52831.76</v>
      </c>
      <c r="F15" s="53">
        <f t="shared" si="1"/>
        <v>0.007419408472052505</v>
      </c>
      <c r="G15" s="2">
        <v>10686.3</v>
      </c>
      <c r="H15" s="2">
        <v>17358.34</v>
      </c>
      <c r="I15" s="3">
        <v>12792.52</v>
      </c>
      <c r="J15" s="6">
        <f t="shared" si="2"/>
        <v>40837.16</v>
      </c>
      <c r="K15" s="7">
        <f t="shared" si="3"/>
        <v>0.005793163207572685</v>
      </c>
      <c r="L15" s="56">
        <f t="shared" si="4"/>
        <v>-0.1086421505143228</v>
      </c>
      <c r="M15" s="57">
        <f t="shared" si="5"/>
        <v>1.1757988261890544</v>
      </c>
      <c r="N15" s="58">
        <f t="shared" si="6"/>
        <v>0.2937177805704412</v>
      </c>
      <c r="O15" s="1"/>
    </row>
    <row r="16" spans="1:15" s="34" customFormat="1" ht="15">
      <c r="A16" s="22" t="s">
        <v>27</v>
      </c>
      <c r="B16" s="2">
        <v>867680.03</v>
      </c>
      <c r="C16" s="2">
        <v>433962.04</v>
      </c>
      <c r="D16" s="3">
        <v>1003650.96</v>
      </c>
      <c r="E16" s="64">
        <f t="shared" si="0"/>
        <v>2305293.0300000003</v>
      </c>
      <c r="F16" s="53">
        <f t="shared" si="1"/>
        <v>0.32374296516613477</v>
      </c>
      <c r="G16" s="2">
        <v>884411.14</v>
      </c>
      <c r="H16" s="2">
        <v>467775.6</v>
      </c>
      <c r="I16" s="3">
        <v>1013491.48</v>
      </c>
      <c r="J16" s="6">
        <f t="shared" si="2"/>
        <v>2365678.2199999997</v>
      </c>
      <c r="K16" s="7">
        <f t="shared" si="3"/>
        <v>0.3355953260476497</v>
      </c>
      <c r="L16" s="56">
        <f t="shared" si="4"/>
        <v>-0.03737994797967026</v>
      </c>
      <c r="M16" s="57">
        <f t="shared" si="5"/>
        <v>-0.009709524149132509</v>
      </c>
      <c r="N16" s="58">
        <f t="shared" si="6"/>
        <v>-0.02552552984150125</v>
      </c>
      <c r="O16" s="1"/>
    </row>
    <row r="17" spans="1:15" s="34" customFormat="1" ht="15.75" thickBot="1">
      <c r="A17" s="23" t="s">
        <v>9</v>
      </c>
      <c r="B17" s="2">
        <v>11819.72</v>
      </c>
      <c r="C17" s="2">
        <v>2899.65</v>
      </c>
      <c r="D17" s="3">
        <v>3064.89</v>
      </c>
      <c r="E17" s="65">
        <f t="shared" si="0"/>
        <v>17784.26</v>
      </c>
      <c r="F17" s="53">
        <f t="shared" si="1"/>
        <v>0.002497525907014729</v>
      </c>
      <c r="G17" s="2">
        <v>9921.5</v>
      </c>
      <c r="H17" s="2">
        <v>2211.63</v>
      </c>
      <c r="I17" s="3">
        <v>3235.87</v>
      </c>
      <c r="J17" s="6">
        <f t="shared" si="2"/>
        <v>15369</v>
      </c>
      <c r="K17" s="7">
        <f t="shared" si="3"/>
        <v>0.0021802477287153313</v>
      </c>
      <c r="L17" s="56">
        <f t="shared" si="4"/>
        <v>0.21315522045836466</v>
      </c>
      <c r="M17" s="57">
        <f t="shared" si="5"/>
        <v>-0.052838958301785977</v>
      </c>
      <c r="N17" s="58">
        <f t="shared" si="6"/>
        <v>0.1571514086798098</v>
      </c>
      <c r="O17" s="1"/>
    </row>
    <row r="18" spans="1:15" s="34" customFormat="1" ht="16.5" thickBot="1" thickTop="1">
      <c r="A18" s="15" t="s">
        <v>8</v>
      </c>
      <c r="B18" s="17">
        <f>SUM(B4:B17)</f>
        <v>3921788.1599999997</v>
      </c>
      <c r="C18" s="17">
        <f>SUM(C4:C17)</f>
        <v>859817.7700000001</v>
      </c>
      <c r="D18" s="17">
        <f>SUM(D4:D17)</f>
        <v>2339145.03</v>
      </c>
      <c r="E18" s="17">
        <f>SUM(B18:D18)</f>
        <v>7120750.959999999</v>
      </c>
      <c r="F18" s="54">
        <f>IF(E$18=0,"0.00%",E18/E$18)</f>
        <v>1</v>
      </c>
      <c r="G18" s="16">
        <f>SUM(G4:G17)</f>
        <v>3952652.52</v>
      </c>
      <c r="H18" s="16">
        <f>SUM(H4:H17)</f>
        <v>744108.32</v>
      </c>
      <c r="I18" s="17">
        <f>SUM(I4:I17)</f>
        <v>2352438.11</v>
      </c>
      <c r="J18" s="17">
        <f>SUM(J4:J17)</f>
        <v>7049198.95</v>
      </c>
      <c r="K18" s="18">
        <f>IF(J$18=0,"0.00%",J18/J$18)</f>
        <v>1</v>
      </c>
      <c r="L18" s="59">
        <f>IF(H18=0,"0.00%",(B18+C18)/(G18+H18)-1)</f>
        <v>0.018064596621019335</v>
      </c>
      <c r="M18" s="60">
        <f>IF(I18=0,"0.00%",D18/I18-1)</f>
        <v>-0.005650767152382219</v>
      </c>
      <c r="N18" s="54">
        <f>IF(J18=0,"0.00%",E18/J18-1)</f>
        <v>0.010150374603911327</v>
      </c>
      <c r="O18" s="36"/>
    </row>
    <row r="19" spans="1:15" s="34" customFormat="1" ht="15.75" thickBot="1" thickTop="1">
      <c r="A19" s="33"/>
      <c r="B19" s="48"/>
      <c r="C19" s="33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4" customFormat="1" ht="16.5" thickBot="1" thickTop="1">
      <c r="A20" s="25" t="s">
        <v>17</v>
      </c>
      <c r="B20" s="49"/>
      <c r="C20" s="29"/>
      <c r="D20" s="40" t="s">
        <v>32</v>
      </c>
      <c r="E20" s="30"/>
      <c r="F20" s="31"/>
      <c r="G20" s="32"/>
      <c r="H20" s="30"/>
      <c r="I20" s="41" t="s">
        <v>30</v>
      </c>
      <c r="J20" s="30"/>
      <c r="K20" s="31"/>
      <c r="L20" s="32"/>
      <c r="M20" s="29" t="s">
        <v>12</v>
      </c>
      <c r="N20" s="31"/>
      <c r="O20" s="1"/>
    </row>
    <row r="21" spans="1:15" s="34" customFormat="1" ht="15.75" thickTop="1">
      <c r="A21" s="20" t="s">
        <v>0</v>
      </c>
      <c r="B21" s="50" t="s">
        <v>19</v>
      </c>
      <c r="C21" s="26" t="s">
        <v>18</v>
      </c>
      <c r="D21" s="27" t="s">
        <v>2</v>
      </c>
      <c r="E21" s="27" t="s">
        <v>3</v>
      </c>
      <c r="F21" s="28" t="s">
        <v>10</v>
      </c>
      <c r="G21" s="43" t="s">
        <v>19</v>
      </c>
      <c r="H21" s="26" t="s">
        <v>18</v>
      </c>
      <c r="I21" s="27" t="s">
        <v>2</v>
      </c>
      <c r="J21" s="27" t="s">
        <v>3</v>
      </c>
      <c r="K21" s="28" t="s">
        <v>10</v>
      </c>
      <c r="L21" s="26" t="s">
        <v>1</v>
      </c>
      <c r="M21" s="27" t="s">
        <v>2</v>
      </c>
      <c r="N21" s="28" t="s">
        <v>3</v>
      </c>
      <c r="O21" s="1"/>
    </row>
    <row r="22" spans="1:15" s="34" customFormat="1" ht="15.75" thickBot="1">
      <c r="A22" s="8" t="s">
        <v>4</v>
      </c>
      <c r="B22" s="51" t="s">
        <v>5</v>
      </c>
      <c r="C22" s="9" t="s">
        <v>5</v>
      </c>
      <c r="D22" s="10" t="s">
        <v>6</v>
      </c>
      <c r="E22" s="10"/>
      <c r="F22" s="11" t="s">
        <v>11</v>
      </c>
      <c r="G22" s="44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9" t="s">
        <v>7</v>
      </c>
      <c r="O22" s="1"/>
    </row>
    <row r="23" spans="1:15" s="34" customFormat="1" ht="15.75" thickTop="1">
      <c r="A23" s="21" t="s">
        <v>20</v>
      </c>
      <c r="B23" s="45">
        <v>97786.02</v>
      </c>
      <c r="C23" s="5">
        <v>68255.93</v>
      </c>
      <c r="D23" s="6">
        <v>28532.21</v>
      </c>
      <c r="E23" s="6">
        <f>SUM(B23:D23)</f>
        <v>194574.16</v>
      </c>
      <c r="F23" s="53">
        <f>IF(E$37=0,"0.00%",E23/E$37)</f>
        <v>0.013523295264005695</v>
      </c>
      <c r="G23" s="45">
        <v>101146.54</v>
      </c>
      <c r="H23" s="5">
        <v>67569.25</v>
      </c>
      <c r="I23" s="6">
        <v>41618.68</v>
      </c>
      <c r="J23" s="6">
        <f>SUM(G23:I23)</f>
        <v>210334.46999999997</v>
      </c>
      <c r="K23" s="7">
        <f>IF(J$18=0,"0.00%",J23/J$37)</f>
        <v>0.015145093413502488</v>
      </c>
      <c r="L23" s="56">
        <f>IF((G23+H23)=0,"0.00",(B23+C23)/(G23+H23)-1)</f>
        <v>-0.015848190616894686</v>
      </c>
      <c r="M23" s="57">
        <f>IF(I23=0,"0.00%",D23/I23-1)</f>
        <v>-0.31443741127782043</v>
      </c>
      <c r="N23" s="58">
        <f>IF(J23=0,"0.00%",E23/J23-1)</f>
        <v>-0.07492975354919229</v>
      </c>
      <c r="O23" s="1"/>
    </row>
    <row r="24" spans="1:15" s="34" customFormat="1" ht="15">
      <c r="A24" s="22" t="s">
        <v>21</v>
      </c>
      <c r="B24" s="46">
        <v>3671548.88</v>
      </c>
      <c r="C24" s="2">
        <v>152947.06</v>
      </c>
      <c r="D24" s="3">
        <v>1608467.96</v>
      </c>
      <c r="E24" s="6">
        <f aca="true" t="shared" si="7" ref="E24:E36">SUM(B24:D24)</f>
        <v>5432963.9</v>
      </c>
      <c r="F24" s="53">
        <f aca="true" t="shared" si="8" ref="F24:F36">IF(E$37=0,"0.00%",E24/E$37)</f>
        <v>0.3776019127019945</v>
      </c>
      <c r="G24" s="46">
        <v>3408887.26</v>
      </c>
      <c r="H24" s="2">
        <v>0</v>
      </c>
      <c r="I24" s="3">
        <v>1595722.41</v>
      </c>
      <c r="J24" s="6">
        <f aca="true" t="shared" si="9" ref="J24:J36">SUM(G24:I24)</f>
        <v>5004609.67</v>
      </c>
      <c r="K24" s="7">
        <f aca="true" t="shared" si="10" ref="K24:K36">IF(J$18=0,"0.00%",J24/J$37)</f>
        <v>0.3603559651932841</v>
      </c>
      <c r="L24" s="56">
        <f aca="true" t="shared" si="11" ref="L24:L37">IF((G24+H24)=0,"0.00",(B24+C24)/(G24+H24)-1)</f>
        <v>0.12191916255980861</v>
      </c>
      <c r="M24" s="57">
        <f aca="true" t="shared" si="12" ref="M24:M36">IF(I24=0,"0.00%",D24/I24-1)</f>
        <v>0.007987322807605501</v>
      </c>
      <c r="N24" s="58">
        <f aca="true" t="shared" si="13" ref="N24:N36">IF(J24=0,"0.00%",E24/J24-1)</f>
        <v>0.08559193588418257</v>
      </c>
      <c r="O24" s="1"/>
    </row>
    <row r="25" spans="1:15" s="34" customFormat="1" ht="15">
      <c r="A25" s="22" t="s">
        <v>22</v>
      </c>
      <c r="B25" s="46">
        <v>3285.43</v>
      </c>
      <c r="C25" s="2">
        <v>0</v>
      </c>
      <c r="D25" s="3">
        <v>547993.73</v>
      </c>
      <c r="E25" s="6">
        <f t="shared" si="7"/>
        <v>551279.16</v>
      </c>
      <c r="F25" s="53">
        <f t="shared" si="8"/>
        <v>0.0383150098326162</v>
      </c>
      <c r="G25" s="46">
        <v>4020.84</v>
      </c>
      <c r="H25" s="2">
        <v>0</v>
      </c>
      <c r="I25" s="3">
        <v>574102.98</v>
      </c>
      <c r="J25" s="6">
        <f t="shared" si="9"/>
        <v>578123.82</v>
      </c>
      <c r="K25" s="7">
        <f t="shared" si="10"/>
        <v>0.041627695443694504</v>
      </c>
      <c r="L25" s="56">
        <f t="shared" si="11"/>
        <v>-0.18289959311984572</v>
      </c>
      <c r="M25" s="57">
        <f t="shared" si="12"/>
        <v>-0.04547833909519161</v>
      </c>
      <c r="N25" s="58">
        <f t="shared" si="13"/>
        <v>-0.046434101262252</v>
      </c>
      <c r="O25" s="1"/>
    </row>
    <row r="26" spans="1:15" s="34" customFormat="1" ht="15">
      <c r="A26" s="22" t="s">
        <v>15</v>
      </c>
      <c r="B26" s="46">
        <v>59075.15</v>
      </c>
      <c r="C26" s="2">
        <v>82888.37</v>
      </c>
      <c r="D26" s="3">
        <v>45308.62</v>
      </c>
      <c r="E26" s="6">
        <f t="shared" si="7"/>
        <v>187272.13999999998</v>
      </c>
      <c r="F26" s="53">
        <f t="shared" si="8"/>
        <v>0.01301579019507118</v>
      </c>
      <c r="G26" s="46">
        <v>62835.13</v>
      </c>
      <c r="H26" s="2">
        <v>94795.64</v>
      </c>
      <c r="I26" s="3">
        <v>41880.3</v>
      </c>
      <c r="J26" s="6">
        <f t="shared" si="9"/>
        <v>199511.07</v>
      </c>
      <c r="K26" s="7">
        <f t="shared" si="10"/>
        <v>0.01436575655991067</v>
      </c>
      <c r="L26" s="56">
        <f t="shared" si="11"/>
        <v>-0.09939207935100491</v>
      </c>
      <c r="M26" s="57">
        <f t="shared" si="12"/>
        <v>0.08185996757425329</v>
      </c>
      <c r="N26" s="58">
        <f t="shared" si="13"/>
        <v>-0.061344616115787565</v>
      </c>
      <c r="O26" s="1"/>
    </row>
    <row r="27" spans="1:15" s="34" customFormat="1" ht="15">
      <c r="A27" s="22" t="s">
        <v>16</v>
      </c>
      <c r="B27" s="46">
        <v>357.59</v>
      </c>
      <c r="C27" s="2">
        <v>3186.59</v>
      </c>
      <c r="D27" s="3">
        <v>4419.78</v>
      </c>
      <c r="E27" s="6">
        <f t="shared" si="7"/>
        <v>7963.96</v>
      </c>
      <c r="F27" s="53">
        <f t="shared" si="8"/>
        <v>0.000553511229603822</v>
      </c>
      <c r="G27" s="46">
        <v>650.93</v>
      </c>
      <c r="H27" s="2">
        <v>3443.08</v>
      </c>
      <c r="I27" s="3">
        <v>4677.1</v>
      </c>
      <c r="J27" s="6">
        <f t="shared" si="9"/>
        <v>8771.11</v>
      </c>
      <c r="K27" s="7">
        <f t="shared" si="10"/>
        <v>0.00063156210339706</v>
      </c>
      <c r="L27" s="56">
        <f t="shared" si="11"/>
        <v>-0.13430108866368173</v>
      </c>
      <c r="M27" s="57">
        <f t="shared" si="12"/>
        <v>-0.055016997712257765</v>
      </c>
      <c r="N27" s="58">
        <f t="shared" si="13"/>
        <v>-0.09202370053505204</v>
      </c>
      <c r="O27" s="1"/>
    </row>
    <row r="28" spans="1:15" s="34" customFormat="1" ht="15">
      <c r="A28" s="22" t="s">
        <v>23</v>
      </c>
      <c r="B28" s="46">
        <v>1810.82</v>
      </c>
      <c r="C28" s="2">
        <v>3541</v>
      </c>
      <c r="D28" s="3">
        <v>380.7</v>
      </c>
      <c r="E28" s="6">
        <f t="shared" si="7"/>
        <v>5732.5199999999995</v>
      </c>
      <c r="F28" s="53">
        <f t="shared" si="8"/>
        <v>0.0003984216638366467</v>
      </c>
      <c r="G28" s="46">
        <v>2182.72</v>
      </c>
      <c r="H28" s="2">
        <v>3151.23</v>
      </c>
      <c r="I28" s="3">
        <v>298.46</v>
      </c>
      <c r="J28" s="6">
        <f t="shared" si="9"/>
        <v>5632.41</v>
      </c>
      <c r="K28" s="7">
        <f t="shared" si="10"/>
        <v>0.00040556060826903715</v>
      </c>
      <c r="L28" s="56">
        <f t="shared" si="11"/>
        <v>0.0033502376287741775</v>
      </c>
      <c r="M28" s="57">
        <f t="shared" si="12"/>
        <v>0.2755478121021242</v>
      </c>
      <c r="N28" s="58">
        <f t="shared" si="13"/>
        <v>0.01777391915716353</v>
      </c>
      <c r="O28" s="1"/>
    </row>
    <row r="29" spans="1:15" s="34" customFormat="1" ht="15">
      <c r="A29" s="22" t="s">
        <v>13</v>
      </c>
      <c r="B29" s="46">
        <v>351713.44</v>
      </c>
      <c r="C29" s="2">
        <v>49113.1</v>
      </c>
      <c r="D29" s="3">
        <v>276943.79</v>
      </c>
      <c r="E29" s="6">
        <f t="shared" si="7"/>
        <v>677770.33</v>
      </c>
      <c r="F29" s="53">
        <f t="shared" si="8"/>
        <v>0.047106400427336166</v>
      </c>
      <c r="G29" s="46">
        <v>320375.84</v>
      </c>
      <c r="H29" s="2">
        <v>48590.49</v>
      </c>
      <c r="I29" s="3">
        <v>249699.74</v>
      </c>
      <c r="J29" s="6">
        <f t="shared" si="9"/>
        <v>618666.0700000001</v>
      </c>
      <c r="K29" s="7">
        <f t="shared" si="10"/>
        <v>0.0445469324258381</v>
      </c>
      <c r="L29" s="56">
        <f t="shared" si="11"/>
        <v>0.08634991165725059</v>
      </c>
      <c r="M29" s="57">
        <f t="shared" si="12"/>
        <v>0.10910724216212642</v>
      </c>
      <c r="N29" s="58">
        <f t="shared" si="13"/>
        <v>0.09553499515497887</v>
      </c>
      <c r="O29" s="1"/>
    </row>
    <row r="30" spans="1:15" s="34" customFormat="1" ht="15">
      <c r="A30" s="22" t="s">
        <v>28</v>
      </c>
      <c r="B30" s="46">
        <v>17818.28</v>
      </c>
      <c r="C30" s="2">
        <v>5556.35</v>
      </c>
      <c r="D30" s="3">
        <v>1083.8</v>
      </c>
      <c r="E30" s="6">
        <f t="shared" si="7"/>
        <v>24458.429999999997</v>
      </c>
      <c r="F30" s="53">
        <f t="shared" si="8"/>
        <v>0.00169991005272239</v>
      </c>
      <c r="G30" s="46">
        <v>18227.64</v>
      </c>
      <c r="H30" s="2">
        <v>5593.21</v>
      </c>
      <c r="I30" s="3">
        <v>1365.52</v>
      </c>
      <c r="J30" s="6">
        <f t="shared" si="9"/>
        <v>25186.37</v>
      </c>
      <c r="K30" s="7">
        <f t="shared" si="10"/>
        <v>0.0018135397702385</v>
      </c>
      <c r="L30" s="56">
        <f t="shared" si="11"/>
        <v>-0.01873232903108002</v>
      </c>
      <c r="M30" s="57">
        <f t="shared" si="12"/>
        <v>-0.20630968422286022</v>
      </c>
      <c r="N30" s="58">
        <f t="shared" si="13"/>
        <v>-0.028902140324310377</v>
      </c>
      <c r="O30" s="1"/>
    </row>
    <row r="31" spans="1:15" s="34" customFormat="1" ht="15">
      <c r="A31" s="22" t="s">
        <v>24</v>
      </c>
      <c r="B31" s="46">
        <v>238299.97</v>
      </c>
      <c r="C31" s="2">
        <v>164658.01</v>
      </c>
      <c r="D31" s="3">
        <v>18855.47</v>
      </c>
      <c r="E31" s="6">
        <f t="shared" si="7"/>
        <v>421813.44999999995</v>
      </c>
      <c r="F31" s="53">
        <f t="shared" si="8"/>
        <v>0.029316882728307306</v>
      </c>
      <c r="G31" s="46">
        <v>230370.4</v>
      </c>
      <c r="H31" s="2">
        <v>163249.6</v>
      </c>
      <c r="I31" s="3">
        <v>28482.11</v>
      </c>
      <c r="J31" s="6">
        <f t="shared" si="9"/>
        <v>422102.11</v>
      </c>
      <c r="K31" s="7">
        <f t="shared" si="10"/>
        <v>0.030393381959630785</v>
      </c>
      <c r="L31" s="56">
        <f t="shared" si="11"/>
        <v>0.02372333722879927</v>
      </c>
      <c r="M31" s="57">
        <f t="shared" si="12"/>
        <v>-0.3379890043258733</v>
      </c>
      <c r="N31" s="58">
        <f t="shared" si="13"/>
        <v>-0.0006838629638691307</v>
      </c>
      <c r="O31" s="1"/>
    </row>
    <row r="32" spans="1:15" s="34" customFormat="1" ht="15">
      <c r="A32" s="22" t="s">
        <v>25</v>
      </c>
      <c r="B32" s="46">
        <v>12036.59</v>
      </c>
      <c r="C32" s="2">
        <v>16601.61</v>
      </c>
      <c r="D32" s="3">
        <v>19033.75</v>
      </c>
      <c r="E32" s="6">
        <f t="shared" si="7"/>
        <v>47671.95</v>
      </c>
      <c r="F32" s="53">
        <f t="shared" si="8"/>
        <v>0.0033132963578561317</v>
      </c>
      <c r="G32" s="46">
        <v>16002.76</v>
      </c>
      <c r="H32" s="2">
        <v>15318.94</v>
      </c>
      <c r="I32" s="3">
        <v>14300.06</v>
      </c>
      <c r="J32" s="6">
        <f t="shared" si="9"/>
        <v>45621.76</v>
      </c>
      <c r="K32" s="7">
        <f t="shared" si="10"/>
        <v>0.0032849861313192807</v>
      </c>
      <c r="L32" s="56">
        <f t="shared" si="11"/>
        <v>-0.08567542630189295</v>
      </c>
      <c r="M32" s="57">
        <f t="shared" si="12"/>
        <v>0.33102588380748066</v>
      </c>
      <c r="N32" s="58">
        <f t="shared" si="13"/>
        <v>0.044938862507715616</v>
      </c>
      <c r="O32" s="1"/>
    </row>
    <row r="33" spans="1:15" s="34" customFormat="1" ht="15">
      <c r="A33" s="22" t="s">
        <v>26</v>
      </c>
      <c r="B33" s="46">
        <v>1793374.28</v>
      </c>
      <c r="C33" s="2">
        <v>157861.79</v>
      </c>
      <c r="D33" s="3">
        <v>83172.57</v>
      </c>
      <c r="E33" s="6">
        <f t="shared" si="7"/>
        <v>2034408.6400000001</v>
      </c>
      <c r="F33" s="53">
        <f t="shared" si="8"/>
        <v>0.14139549016356678</v>
      </c>
      <c r="G33" s="46">
        <v>1804962.43</v>
      </c>
      <c r="H33" s="2">
        <v>130333.64</v>
      </c>
      <c r="I33" s="3">
        <v>79169.78</v>
      </c>
      <c r="J33" s="6">
        <f t="shared" si="9"/>
        <v>2014465.8499999999</v>
      </c>
      <c r="K33" s="7">
        <f t="shared" si="10"/>
        <v>0.14505122948492793</v>
      </c>
      <c r="L33" s="56">
        <f t="shared" si="11"/>
        <v>0.008236465855066877</v>
      </c>
      <c r="M33" s="57">
        <f t="shared" si="12"/>
        <v>0.050559569573137786</v>
      </c>
      <c r="N33" s="58">
        <f t="shared" si="13"/>
        <v>0.00989979055738277</v>
      </c>
      <c r="O33" s="1"/>
    </row>
    <row r="34" spans="1:15" s="34" customFormat="1" ht="15">
      <c r="A34" s="22" t="s">
        <v>14</v>
      </c>
      <c r="B34" s="46">
        <v>22229.16</v>
      </c>
      <c r="C34" s="2">
        <v>34492.44</v>
      </c>
      <c r="D34" s="3">
        <v>44774.69</v>
      </c>
      <c r="E34" s="6">
        <f t="shared" si="7"/>
        <v>101496.29000000001</v>
      </c>
      <c r="F34" s="53">
        <f t="shared" si="8"/>
        <v>0.007054196188595385</v>
      </c>
      <c r="G34" s="46">
        <v>21203.23</v>
      </c>
      <c r="H34" s="2">
        <v>34489.43</v>
      </c>
      <c r="I34" s="3">
        <v>25914.6</v>
      </c>
      <c r="J34" s="6">
        <f t="shared" si="9"/>
        <v>81607.26000000001</v>
      </c>
      <c r="K34" s="7">
        <f t="shared" si="10"/>
        <v>0.0058761151984265125</v>
      </c>
      <c r="L34" s="56">
        <f t="shared" si="11"/>
        <v>0.018475325114656105</v>
      </c>
      <c r="M34" s="57">
        <f t="shared" si="12"/>
        <v>0.7277785495435007</v>
      </c>
      <c r="N34" s="58">
        <f t="shared" si="13"/>
        <v>0.24371642915103386</v>
      </c>
      <c r="O34" s="1"/>
    </row>
    <row r="35" spans="1:15" s="34" customFormat="1" ht="15">
      <c r="A35" s="22" t="s">
        <v>27</v>
      </c>
      <c r="B35" s="46">
        <v>1766261.05</v>
      </c>
      <c r="C35" s="2">
        <v>882307.76</v>
      </c>
      <c r="D35" s="14">
        <v>2015838.79</v>
      </c>
      <c r="E35" s="6">
        <f t="shared" si="7"/>
        <v>4664407.6</v>
      </c>
      <c r="F35" s="53">
        <f t="shared" si="8"/>
        <v>0.3241857048565553</v>
      </c>
      <c r="G35" s="46">
        <v>1750727.86</v>
      </c>
      <c r="H35" s="2">
        <v>904848.87</v>
      </c>
      <c r="I35" s="14">
        <v>1982394.24</v>
      </c>
      <c r="J35" s="6">
        <f t="shared" si="9"/>
        <v>4637970.97</v>
      </c>
      <c r="K35" s="7">
        <f t="shared" si="10"/>
        <v>0.33395621549697846</v>
      </c>
      <c r="L35" s="56">
        <f t="shared" si="11"/>
        <v>-0.002638944648381547</v>
      </c>
      <c r="M35" s="57">
        <f t="shared" si="12"/>
        <v>0.016870786509145752</v>
      </c>
      <c r="N35" s="58">
        <f t="shared" si="13"/>
        <v>0.005700042145800666</v>
      </c>
      <c r="O35" s="1"/>
    </row>
    <row r="36" spans="1:15" s="34" customFormat="1" ht="15.75" thickBot="1">
      <c r="A36" s="23" t="s">
        <v>9</v>
      </c>
      <c r="B36" s="47">
        <v>23720.49</v>
      </c>
      <c r="C36" s="2">
        <v>6732.85</v>
      </c>
      <c r="D36" s="37">
        <v>5807.17</v>
      </c>
      <c r="E36" s="6">
        <f t="shared" si="7"/>
        <v>36260.51</v>
      </c>
      <c r="F36" s="53">
        <f t="shared" si="8"/>
        <v>0.002520178337932597</v>
      </c>
      <c r="G36" s="47">
        <v>22813.99</v>
      </c>
      <c r="H36" s="2">
        <v>4704.38</v>
      </c>
      <c r="I36" s="37">
        <v>7839.91</v>
      </c>
      <c r="J36" s="6">
        <f t="shared" si="9"/>
        <v>35358.28</v>
      </c>
      <c r="K36" s="7">
        <f t="shared" si="10"/>
        <v>0.0025459662105824917</v>
      </c>
      <c r="L36" s="61">
        <f t="shared" si="11"/>
        <v>0.10665493632071965</v>
      </c>
      <c r="M36" s="57">
        <f t="shared" si="12"/>
        <v>-0.2592810376649731</v>
      </c>
      <c r="N36" s="58">
        <f t="shared" si="13"/>
        <v>0.02551679550023378</v>
      </c>
      <c r="O36" s="1"/>
    </row>
    <row r="37" spans="1:15" s="34" customFormat="1" ht="16.5" thickBot="1" thickTop="1">
      <c r="A37" s="15" t="s">
        <v>8</v>
      </c>
      <c r="B37" s="16">
        <f>SUM(B23:B36)</f>
        <v>8059317.149999999</v>
      </c>
      <c r="C37" s="16">
        <f>SUM(C23:C36)</f>
        <v>1628142.86</v>
      </c>
      <c r="D37" s="17">
        <f>SUM(D23:D36)</f>
        <v>4700613.029999999</v>
      </c>
      <c r="E37" s="17">
        <f>SUM(E23:E36)</f>
        <v>14388073.04</v>
      </c>
      <c r="F37" s="54">
        <f>IF(E$37=0,"0.00%",E37/E$37)</f>
        <v>1</v>
      </c>
      <c r="G37" s="16">
        <f>SUM(G23:G36)</f>
        <v>7764407.57</v>
      </c>
      <c r="H37" s="16">
        <f>SUM(H23:H36)</f>
        <v>1476087.7599999998</v>
      </c>
      <c r="I37" s="17">
        <f>SUM(I23:I36)</f>
        <v>4647465.89</v>
      </c>
      <c r="J37" s="17">
        <f>SUM(J23:J36)</f>
        <v>13887961.22</v>
      </c>
      <c r="K37" s="18">
        <f>IF(J$18=0,"0.00%",J37/J$37)</f>
        <v>1</v>
      </c>
      <c r="L37" s="62">
        <f t="shared" si="11"/>
        <v>0.04837020787715707</v>
      </c>
      <c r="M37" s="19">
        <f>IF(I37=0,"0.00%",D37/I37-1)</f>
        <v>0.011435724598723107</v>
      </c>
      <c r="N37" s="18">
        <f>IF(J37=0,"0.00%",E37/J37-1)</f>
        <v>0.03601045625615584</v>
      </c>
      <c r="O37" s="36"/>
    </row>
    <row r="38" spans="3:15" s="34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4" customFormat="1" ht="14.25">
      <c r="C39" s="1"/>
      <c r="D39" s="1"/>
      <c r="E39" s="55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4" customFormat="1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4.25">
      <c r="A41" s="34"/>
      <c r="E41" s="52"/>
    </row>
    <row r="42" ht="14.25">
      <c r="A42" s="34"/>
    </row>
    <row r="43" ht="14.25">
      <c r="A43" s="34"/>
    </row>
    <row r="44" ht="14.25">
      <c r="A44" s="34"/>
    </row>
    <row r="45" ht="14.25">
      <c r="A45" s="34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&amp;C&amp;"Arial,Bold"&amp;14National Land Border Sales Jan - Feb 14-15</oddHeader>
    <oddFooter>&amp;LStatistics and Reference Materials/Land Border (Feb 14-15)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2015-03-26T15:44:12Z</cp:lastPrinted>
  <dcterms:created xsi:type="dcterms:W3CDTF">2006-01-31T19:56:50Z</dcterms:created>
  <dcterms:modified xsi:type="dcterms:W3CDTF">2015-03-26T15:44:13Z</dcterms:modified>
  <cp:category/>
  <cp:version/>
  <cp:contentType/>
  <cp:contentStatus/>
</cp:coreProperties>
</file>