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<sst xmlns="http://schemas.openxmlformats.org/spreadsheetml/2006/main" count="90" uniqueCount="33">
  <si>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</si>
  <si>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</si>
  <si>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</si>
  <si>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</si>
  <si>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</si>
  <si>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</si>
  <si>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</si>
  <si>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</si>
  <si>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</si>
  <si>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</si>
  <si>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</si>
  <si>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</si>
  <si>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</si>
  <si>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</si>
  <si>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</si>
  <si>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</si>
  <si>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</si>
  <si>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</si>
  <si>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</si>
  <si>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</si>
  <si>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</si>
  <si>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</si>
  <si>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</si>
  <si>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</si>
  <si>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</si>
  <si>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</si>
  <si>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</si>
  <si>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</si>
  <si>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</si>
  <si>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Aug 14</t>
  </si>
  <si>
    <t>Aug 15</t>
  </si>
  <si>
    <t>Jan - Aug 15</t>
  </si>
  <si>
    <t>Jan -Aug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</si>
</sst>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0">
      <selection activeCell="B29" sqref="B29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6.140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6.5" thickBot="1" thickTop="1">
      <c r="A1" s="25" t="s">
        <v>17</v>
      </c>
      <c r="B1" s="42"/>
      <c r="C1" s="35" t="s">
        <v>30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5.7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5.7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5.75" thickTop="1">
      <c r="A4" s="21" t="s">
        <v>20</v>
      </c>
      <c r="B4" s="5">
        <v>230347.45</v>
      </c>
      <c r="C4" s="5">
        <v>158320.4</v>
      </c>
      <c r="D4" s="6">
        <v>45092.8</v>
      </c>
      <c r="E4" s="62">
        <f>SUM(B4:D4)</f>
        <v>433760.64999999997</v>
      </c>
      <c r="F4" s="52">
        <f>IF(E$18=0,"0.00%",E4/E$18)</f>
        <v>0.023239181991620537</v>
      </c>
      <c r="G4" s="5">
        <v>221728.9</v>
      </c>
      <c r="H4" s="5">
        <v>131036.38</v>
      </c>
      <c r="I4" s="6">
        <v>59113.44</v>
      </c>
      <c r="J4" s="6">
        <f>SUM(G4:I4)</f>
        <v>411878.72000000003</v>
      </c>
      <c r="K4" s="7">
        <f>IF(J$18=0,"0.00%",J4/J$18)</f>
        <v>0.02090256130387753</v>
      </c>
      <c r="L4" s="55">
        <f>IF((G4+H4)=0,"0.00%",(B4+C4)/(G4+H4)-1)</f>
        <v>0.10177467011492736</v>
      </c>
      <c r="M4" s="56">
        <f>IF(I4=0,"0.00%",D4/I4-1)</f>
        <v>-0.2371819335839701</v>
      </c>
      <c r="N4" s="57">
        <f>IF(J4=0,"0.00%",E4/J4-1)</f>
        <v>0.05312711955597016</v>
      </c>
      <c r="O4" s="1"/>
    </row>
    <row r="5" spans="1:15" s="34" customFormat="1" ht="15">
      <c r="A5" s="22" t="s">
        <v>21</v>
      </c>
      <c r="B5" s="2">
        <v>5559282.92</v>
      </c>
      <c r="C5" s="2">
        <v>0</v>
      </c>
      <c r="D5" s="3">
        <v>2259134.43</v>
      </c>
      <c r="E5" s="63">
        <f aca="true" t="shared" si="0" ref="E5:E17">SUM(B5:D5)</f>
        <v>7818417.35</v>
      </c>
      <c r="F5" s="52">
        <f aca="true" t="shared" si="1" ref="F5:F17">IF(E$18=0,"0.00%",E5/E$18)</f>
        <v>0.4188799138029085</v>
      </c>
      <c r="G5" s="2">
        <v>5288644.46</v>
      </c>
      <c r="H5" s="2">
        <v>0</v>
      </c>
      <c r="I5" s="3">
        <v>2294547.48</v>
      </c>
      <c r="J5" s="6">
        <f aca="true" t="shared" si="2" ref="J5:J17">SUM(G5:I5)</f>
        <v>7583191.9399999995</v>
      </c>
      <c r="K5" s="7">
        <f aca="true" t="shared" si="3" ref="K5:K17">IF(J$18=0,"0.00%",J5/J$18)</f>
        <v>0.38484176702530287</v>
      </c>
      <c r="L5" s="55">
        <f aca="true" t="shared" si="4" ref="L5:L17">IF((G5+H5)=0,"0.00%",(B5+C5)/(G5+H5)-1)</f>
        <v>0.05117350240632357</v>
      </c>
      <c r="M5" s="56">
        <f aca="true" t="shared" si="5" ref="M5:M17">IF(I5=0,"0.00%",D5/I5-1)</f>
        <v>-0.01543356601189172</v>
      </c>
      <c r="N5" s="57">
        <f aca="true" t="shared" si="6" ref="N5:N17">IF(J5=0,"0.00%",E5/J5-1)</f>
        <v>0.03101931374824196</v>
      </c>
      <c r="O5" s="1"/>
    </row>
    <row r="6" spans="1:15" s="34" customFormat="1" ht="15">
      <c r="A6" s="22" t="s">
        <v>22</v>
      </c>
      <c r="B6" s="2">
        <v>6590.66</v>
      </c>
      <c r="C6" s="2">
        <v>0</v>
      </c>
      <c r="D6" s="3">
        <v>942811.45</v>
      </c>
      <c r="E6" s="63">
        <f t="shared" si="0"/>
        <v>949402.11</v>
      </c>
      <c r="F6" s="52">
        <f t="shared" si="1"/>
        <v>0.05086521430083283</v>
      </c>
      <c r="G6" s="2">
        <v>6515.92</v>
      </c>
      <c r="H6" s="2">
        <v>0</v>
      </c>
      <c r="I6" s="3">
        <v>915947.19</v>
      </c>
      <c r="J6" s="6">
        <f t="shared" si="2"/>
        <v>922463.11</v>
      </c>
      <c r="K6" s="7">
        <f t="shared" si="3"/>
        <v>0.04681436736362714</v>
      </c>
      <c r="L6" s="55">
        <f t="shared" si="4"/>
        <v>0.01147036796031875</v>
      </c>
      <c r="M6" s="56">
        <f t="shared" si="5"/>
        <v>0.029329485687924928</v>
      </c>
      <c r="N6" s="57">
        <f t="shared" si="6"/>
        <v>0.029203335838546396</v>
      </c>
      <c r="O6" s="1"/>
    </row>
    <row r="7" spans="1:15" s="34" customFormat="1" ht="15">
      <c r="A7" s="22" t="s">
        <v>15</v>
      </c>
      <c r="B7" s="2">
        <v>160381.44</v>
      </c>
      <c r="C7" s="2">
        <v>208345.58</v>
      </c>
      <c r="D7" s="3">
        <v>101356.47</v>
      </c>
      <c r="E7" s="63">
        <f t="shared" si="0"/>
        <v>470083.49</v>
      </c>
      <c r="F7" s="52">
        <f t="shared" si="1"/>
        <v>0.025185216260087524</v>
      </c>
      <c r="G7" s="2">
        <v>139269.26</v>
      </c>
      <c r="H7" s="2">
        <v>175338.97</v>
      </c>
      <c r="I7" s="3">
        <v>86891.9</v>
      </c>
      <c r="J7" s="6">
        <f t="shared" si="2"/>
        <v>401500.13</v>
      </c>
      <c r="K7" s="7">
        <f t="shared" si="3"/>
        <v>0.020375855011008574</v>
      </c>
      <c r="L7" s="55">
        <f t="shared" si="4"/>
        <v>0.1720196258057205</v>
      </c>
      <c r="M7" s="56">
        <f t="shared" si="5"/>
        <v>0.16646626440439216</v>
      </c>
      <c r="N7" s="57">
        <f t="shared" si="6"/>
        <v>0.17081777781740692</v>
      </c>
      <c r="O7" s="1"/>
    </row>
    <row r="8" spans="1:15" s="34" customFormat="1" ht="15">
      <c r="A8" s="22" t="s">
        <v>16</v>
      </c>
      <c r="B8" s="2">
        <v>1147.54</v>
      </c>
      <c r="C8" s="2">
        <v>5612.5</v>
      </c>
      <c r="D8" s="3">
        <v>9108.18</v>
      </c>
      <c r="E8" s="63">
        <f t="shared" si="0"/>
        <v>15868.220000000001</v>
      </c>
      <c r="F8" s="52">
        <f t="shared" si="1"/>
        <v>0.0008501565378580858</v>
      </c>
      <c r="G8" s="2">
        <v>1168.3</v>
      </c>
      <c r="H8" s="2">
        <v>5879.84</v>
      </c>
      <c r="I8" s="3">
        <v>7976.52</v>
      </c>
      <c r="J8" s="6">
        <f t="shared" si="2"/>
        <v>15024.66</v>
      </c>
      <c r="K8" s="7">
        <f t="shared" si="3"/>
        <v>0.0007624911447717342</v>
      </c>
      <c r="L8" s="55">
        <f t="shared" si="4"/>
        <v>-0.04087603254191896</v>
      </c>
      <c r="M8" s="56">
        <f t="shared" si="5"/>
        <v>0.14187389989619525</v>
      </c>
      <c r="N8" s="57">
        <f t="shared" si="6"/>
        <v>0.05614503090252976</v>
      </c>
      <c r="O8" s="1"/>
    </row>
    <row r="9" spans="1:15" s="34" customFormat="1" ht="15">
      <c r="A9" s="22" t="s">
        <v>23</v>
      </c>
      <c r="B9" s="2">
        <v>2120.5</v>
      </c>
      <c r="C9" s="2">
        <v>6530.46</v>
      </c>
      <c r="D9" s="3">
        <v>300.63</v>
      </c>
      <c r="E9" s="63">
        <f t="shared" si="0"/>
        <v>8951.589999999998</v>
      </c>
      <c r="F9" s="52">
        <f t="shared" si="1"/>
        <v>0.00047959082762433723</v>
      </c>
      <c r="G9" s="2">
        <v>5538.23</v>
      </c>
      <c r="H9" s="2">
        <v>7651.37</v>
      </c>
      <c r="I9" s="3">
        <v>533.45</v>
      </c>
      <c r="J9" s="6">
        <f t="shared" si="2"/>
        <v>13723.05</v>
      </c>
      <c r="K9" s="7">
        <f t="shared" si="3"/>
        <v>0.0006964353339283382</v>
      </c>
      <c r="L9" s="55">
        <f t="shared" si="4"/>
        <v>-0.3441074786195184</v>
      </c>
      <c r="M9" s="56">
        <f t="shared" si="5"/>
        <v>-0.43644202830630807</v>
      </c>
      <c r="N9" s="57">
        <f t="shared" si="6"/>
        <v>-0.3476967583736852</v>
      </c>
      <c r="O9" s="1"/>
    </row>
    <row r="10" spans="1:15" s="34" customFormat="1" ht="15">
      <c r="A10" s="22" t="s">
        <v>13</v>
      </c>
      <c r="B10" s="2">
        <v>635752.35</v>
      </c>
      <c r="C10" s="2">
        <v>70962.97</v>
      </c>
      <c r="D10" s="3">
        <v>572040.56</v>
      </c>
      <c r="E10" s="63">
        <f t="shared" si="0"/>
        <v>1278755.88</v>
      </c>
      <c r="F10" s="52">
        <f t="shared" si="1"/>
        <v>0.06851068813682125</v>
      </c>
      <c r="G10" s="2">
        <v>610508.77</v>
      </c>
      <c r="H10" s="2">
        <v>68969.05</v>
      </c>
      <c r="I10" s="3">
        <v>528929.87</v>
      </c>
      <c r="J10" s="6">
        <f t="shared" si="2"/>
        <v>1208407.69</v>
      </c>
      <c r="K10" s="7">
        <f t="shared" si="3"/>
        <v>0.06132585781635437</v>
      </c>
      <c r="L10" s="55">
        <f t="shared" si="4"/>
        <v>0.04008592951569767</v>
      </c>
      <c r="M10" s="56">
        <f t="shared" si="5"/>
        <v>0.08150549334640544</v>
      </c>
      <c r="N10" s="57">
        <f t="shared" si="6"/>
        <v>0.05821560933628289</v>
      </c>
      <c r="O10" s="1"/>
    </row>
    <row r="11" spans="1:15" s="34" customFormat="1" ht="15">
      <c r="A11" s="22" t="s">
        <v>28</v>
      </c>
      <c r="B11" s="2">
        <v>21599.5</v>
      </c>
      <c r="C11" s="2">
        <v>8831.82</v>
      </c>
      <c r="D11" s="3">
        <v>2845.49</v>
      </c>
      <c r="E11" s="63">
        <f t="shared" si="0"/>
        <v>33276.81</v>
      </c>
      <c r="F11" s="52">
        <f t="shared" si="1"/>
        <v>0.0017828400148574525</v>
      </c>
      <c r="G11" s="2">
        <v>25145.26</v>
      </c>
      <c r="H11" s="2">
        <v>13721.52</v>
      </c>
      <c r="I11" s="3">
        <v>3052.14</v>
      </c>
      <c r="J11" s="6">
        <f t="shared" si="2"/>
        <v>41918.92</v>
      </c>
      <c r="K11" s="7">
        <f t="shared" si="3"/>
        <v>0.002127356312781437</v>
      </c>
      <c r="L11" s="55">
        <f t="shared" si="4"/>
        <v>-0.217035216192337</v>
      </c>
      <c r="M11" s="56">
        <f t="shared" si="5"/>
        <v>-0.06770659275131552</v>
      </c>
      <c r="N11" s="57">
        <f t="shared" si="6"/>
        <v>-0.20616251563733035</v>
      </c>
      <c r="O11" s="1"/>
    </row>
    <row r="12" spans="1:15" s="34" customFormat="1" ht="15">
      <c r="A12" s="22" t="s">
        <v>24</v>
      </c>
      <c r="B12" s="2">
        <v>415455.16</v>
      </c>
      <c r="C12" s="2">
        <v>184937.38</v>
      </c>
      <c r="D12" s="3">
        <v>42932.17</v>
      </c>
      <c r="E12" s="63">
        <f t="shared" si="0"/>
        <v>643324.7100000001</v>
      </c>
      <c r="F12" s="52">
        <f t="shared" si="1"/>
        <v>0.03446679641271404</v>
      </c>
      <c r="G12" s="2">
        <v>395695.38</v>
      </c>
      <c r="H12" s="2">
        <v>174577.99</v>
      </c>
      <c r="I12" s="3">
        <v>46084</v>
      </c>
      <c r="J12" s="6">
        <f t="shared" si="2"/>
        <v>616357.37</v>
      </c>
      <c r="K12" s="7">
        <f t="shared" si="3"/>
        <v>0.031279711929574135</v>
      </c>
      <c r="L12" s="55">
        <f t="shared" si="4"/>
        <v>0.052815319081092715</v>
      </c>
      <c r="M12" s="56">
        <f t="shared" si="5"/>
        <v>-0.06839315163614268</v>
      </c>
      <c r="N12" s="57">
        <f t="shared" si="6"/>
        <v>0.04375276635371472</v>
      </c>
      <c r="O12" s="1"/>
    </row>
    <row r="13" spans="1:15" s="34" customFormat="1" ht="15">
      <c r="A13" s="22" t="s">
        <v>25</v>
      </c>
      <c r="B13" s="2">
        <v>33285.29</v>
      </c>
      <c r="C13" s="2">
        <v>26714.53</v>
      </c>
      <c r="D13" s="3">
        <v>30188.07</v>
      </c>
      <c r="E13" s="63">
        <f t="shared" si="0"/>
        <v>90187.89</v>
      </c>
      <c r="F13" s="52">
        <f t="shared" si="1"/>
        <v>0.004831910845647834</v>
      </c>
      <c r="G13" s="2">
        <v>49524.16</v>
      </c>
      <c r="H13" s="2">
        <v>29408.68</v>
      </c>
      <c r="I13" s="3">
        <v>29757.73</v>
      </c>
      <c r="J13" s="6">
        <f t="shared" si="2"/>
        <v>108690.56999999999</v>
      </c>
      <c r="K13" s="7">
        <f t="shared" si="3"/>
        <v>0.005515971552447264</v>
      </c>
      <c r="L13" s="55">
        <f t="shared" si="4"/>
        <v>-0.23986239441023527</v>
      </c>
      <c r="M13" s="56">
        <f t="shared" si="5"/>
        <v>0.014461452536870256</v>
      </c>
      <c r="N13" s="57">
        <f t="shared" si="6"/>
        <v>-0.1702326153961654</v>
      </c>
      <c r="O13" s="1"/>
    </row>
    <row r="14" spans="1:15" s="34" customFormat="1" ht="15">
      <c r="A14" s="22" t="s">
        <v>26</v>
      </c>
      <c r="B14" s="2">
        <v>2542770.04</v>
      </c>
      <c r="C14" s="2">
        <v>123090.01</v>
      </c>
      <c r="D14" s="3">
        <v>135726.65</v>
      </c>
      <c r="E14" s="63">
        <f t="shared" si="0"/>
        <v>2801586.6999999997</v>
      </c>
      <c r="F14" s="52">
        <f t="shared" si="1"/>
        <v>0.150097947304818</v>
      </c>
      <c r="G14" s="2">
        <v>2905499.65</v>
      </c>
      <c r="H14" s="2">
        <v>136326.6</v>
      </c>
      <c r="I14" s="3">
        <v>168976.34</v>
      </c>
      <c r="J14" s="6">
        <f t="shared" si="2"/>
        <v>3210802.59</v>
      </c>
      <c r="K14" s="7">
        <f t="shared" si="3"/>
        <v>0.16294601957616006</v>
      </c>
      <c r="L14" s="55">
        <f t="shared" si="4"/>
        <v>-0.12359884132106502</v>
      </c>
      <c r="M14" s="56">
        <f t="shared" si="5"/>
        <v>-0.19677127578926146</v>
      </c>
      <c r="N14" s="57">
        <f t="shared" si="6"/>
        <v>-0.12744971966650875</v>
      </c>
      <c r="O14" s="1"/>
    </row>
    <row r="15" spans="1:15" s="34" customFormat="1" ht="15">
      <c r="A15" s="22" t="s">
        <v>14</v>
      </c>
      <c r="B15" s="2">
        <v>80532.81</v>
      </c>
      <c r="C15" s="2">
        <v>86037</v>
      </c>
      <c r="D15" s="3">
        <v>87050.63</v>
      </c>
      <c r="E15" s="63">
        <f t="shared" si="0"/>
        <v>253620.44</v>
      </c>
      <c r="F15" s="52">
        <f t="shared" si="1"/>
        <v>0.013587981210270866</v>
      </c>
      <c r="G15" s="2">
        <v>74958.82</v>
      </c>
      <c r="H15" s="2">
        <v>87398.46</v>
      </c>
      <c r="I15" s="3">
        <v>74182</v>
      </c>
      <c r="J15" s="6">
        <f t="shared" si="2"/>
        <v>236539.28000000003</v>
      </c>
      <c r="K15" s="7">
        <f t="shared" si="3"/>
        <v>0.012004205512183423</v>
      </c>
      <c r="L15" s="55">
        <f t="shared" si="4"/>
        <v>0.025946049354854672</v>
      </c>
      <c r="M15" s="56">
        <f t="shared" si="5"/>
        <v>0.17347375374079976</v>
      </c>
      <c r="N15" s="57">
        <f t="shared" si="6"/>
        <v>0.07221278427836575</v>
      </c>
      <c r="O15" s="1"/>
    </row>
    <row r="16" spans="1:15" s="34" customFormat="1" ht="15">
      <c r="A16" s="22" t="s">
        <v>27</v>
      </c>
      <c r="B16" s="2">
        <v>1418250.07</v>
      </c>
      <c r="C16" s="2">
        <v>723178.07</v>
      </c>
      <c r="D16" s="3">
        <v>1671183.03</v>
      </c>
      <c r="E16" s="63">
        <f t="shared" si="0"/>
        <v>3812611.17</v>
      </c>
      <c r="F16" s="52">
        <f t="shared" si="1"/>
        <v>0.2042646442062352</v>
      </c>
      <c r="G16" s="2">
        <v>1842004.77</v>
      </c>
      <c r="H16" s="2">
        <v>940277.95</v>
      </c>
      <c r="I16" s="3">
        <v>2079271.68</v>
      </c>
      <c r="J16" s="6">
        <f t="shared" si="2"/>
        <v>4861554.399999999</v>
      </c>
      <c r="K16" s="7">
        <f t="shared" si="3"/>
        <v>0.24672053675930508</v>
      </c>
      <c r="L16" s="55">
        <f t="shared" si="4"/>
        <v>-0.23033409775121616</v>
      </c>
      <c r="M16" s="56">
        <f t="shared" si="5"/>
        <v>-0.19626518935707327</v>
      </c>
      <c r="N16" s="57">
        <f t="shared" si="6"/>
        <v>-0.21576293170760352</v>
      </c>
      <c r="O16" s="1"/>
    </row>
    <row r="17" spans="1:15" s="34" customFormat="1" ht="15.75" thickBot="1">
      <c r="A17" s="23" t="s">
        <v>9</v>
      </c>
      <c r="B17" s="2">
        <v>39882.66</v>
      </c>
      <c r="C17" s="2">
        <v>10579.14</v>
      </c>
      <c r="D17" s="3">
        <v>4747.91</v>
      </c>
      <c r="E17" s="64">
        <f t="shared" si="0"/>
        <v>55209.71000000001</v>
      </c>
      <c r="F17" s="52">
        <f t="shared" si="1"/>
        <v>0.0029579181477033304</v>
      </c>
      <c r="G17" s="2">
        <v>56875.83</v>
      </c>
      <c r="H17" s="2">
        <v>10235.17</v>
      </c>
      <c r="I17" s="3">
        <v>5537.54</v>
      </c>
      <c r="J17" s="6">
        <f t="shared" si="2"/>
        <v>72648.54</v>
      </c>
      <c r="K17" s="7">
        <f t="shared" si="3"/>
        <v>0.0036868633586780077</v>
      </c>
      <c r="L17" s="55">
        <f t="shared" si="4"/>
        <v>-0.24808451669621967</v>
      </c>
      <c r="M17" s="56">
        <f t="shared" si="5"/>
        <v>-0.14259580969166818</v>
      </c>
      <c r="N17" s="57">
        <f t="shared" si="6"/>
        <v>-0.24004377789285225</v>
      </c>
      <c r="O17" s="1"/>
    </row>
    <row r="18" spans="1:15" s="34" customFormat="1" ht="16.5" thickBot="1" thickTop="1">
      <c r="A18" s="15" t="s">
        <v>8</v>
      </c>
      <c r="B18" s="17">
        <f>SUM(B4:B17)</f>
        <v>11147398.390000002</v>
      </c>
      <c r="C18" s="17">
        <f>SUM(C4:C17)</f>
        <v>1613139.86</v>
      </c>
      <c r="D18" s="17">
        <f>SUM(D4:D17)</f>
        <v>5904518.470000001</v>
      </c>
      <c r="E18" s="17">
        <f>SUM(B18:D18)</f>
        <v>18665056.720000003</v>
      </c>
      <c r="F18" s="53">
        <f>IF(E$18=0,"0.00%",E18/E$18)</f>
        <v>1</v>
      </c>
      <c r="G18" s="16">
        <f>SUM(G4:G17)</f>
        <v>11623077.709999999</v>
      </c>
      <c r="H18" s="16">
        <f>SUM(H4:H17)</f>
        <v>1780821.98</v>
      </c>
      <c r="I18" s="17">
        <f>SUM(I4:I17)</f>
        <v>6300801.28</v>
      </c>
      <c r="J18" s="17">
        <f>SUM(J4:J17)</f>
        <v>19704700.97</v>
      </c>
      <c r="K18" s="18">
        <f>IF(J$18=0,"0.00%",J18/J$18)</f>
        <v>1</v>
      </c>
      <c r="L18" s="58">
        <f>IF(H18=0,"0.00%",(B18+C18)/(G18+H18)-1)</f>
        <v>-0.047998079281358574</v>
      </c>
      <c r="M18" s="59">
        <f>IF(I18=0,"0.00%",D18/I18-1)</f>
        <v>-0.06289403401086147</v>
      </c>
      <c r="N18" s="53">
        <f>IF(J18=0,"0.00%",E18/J18-1)</f>
        <v>-0.05276122949456752</v>
      </c>
      <c r="O18" s="36"/>
    </row>
    <row r="19" spans="1:15" s="34" customFormat="1" ht="15.75" thickBot="1" thickTop="1">
      <c r="A19" s="33"/>
      <c r="B19" s="47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6.5" thickBot="1" thickTop="1">
      <c r="A20" s="25" t="s">
        <v>17</v>
      </c>
      <c r="B20" s="48"/>
      <c r="C20" s="40" t="s">
        <v>31</v>
      </c>
      <c r="D20" s="40"/>
      <c r="E20" s="30"/>
      <c r="F20" s="31"/>
      <c r="G20" s="32"/>
      <c r="H20" s="41" t="s">
        <v>32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5.75" thickTop="1">
      <c r="A21" s="20" t="s">
        <v>0</v>
      </c>
      <c r="B21" s="49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5.75" thickBot="1">
      <c r="A22" s="8" t="s">
        <v>4</v>
      </c>
      <c r="B22" s="50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5.75" thickTop="1">
      <c r="A23" s="21" t="s">
        <v>20</v>
      </c>
      <c r="B23" s="45">
        <v>1165737.3</v>
      </c>
      <c r="C23" s="5">
        <v>829350.82</v>
      </c>
      <c r="D23" s="6">
        <v>271899.81</v>
      </c>
      <c r="E23" s="6">
        <f>SUM(B23:D23)</f>
        <v>2266987.93</v>
      </c>
      <c r="F23" s="52">
        <f>IF(E$37=0,"0.00%",E23/E$37)</f>
        <v>0.02347509264994279</v>
      </c>
      <c r="G23" s="45">
        <v>1022314.87</v>
      </c>
      <c r="H23" s="5">
        <v>632344.2</v>
      </c>
      <c r="I23" s="6">
        <v>302643.39</v>
      </c>
      <c r="J23" s="6">
        <f>SUM(G23:I23)</f>
        <v>1957302.46</v>
      </c>
      <c r="K23" s="7">
        <f>IF(J$18=0,"0.00%",J23/J$37)</f>
        <v>0.02071221162217944</v>
      </c>
      <c r="L23" s="55">
        <f>IF((G23+H23)=0,"0.00",(B23+C23)/(G23+H23)-1)</f>
        <v>0.20573969355512034</v>
      </c>
      <c r="M23" s="56">
        <f>IF(I23=0,"0.00%",D23/I23-1)</f>
        <v>-0.10158351715528968</v>
      </c>
      <c r="N23" s="57">
        <f>IF(J23=0,"0.00%",E23/J23-1)</f>
        <v>0.15822054911227168</v>
      </c>
      <c r="O23" s="1"/>
    </row>
    <row r="24" spans="1:15" s="34" customFormat="1" ht="15">
      <c r="A24" s="22" t="s">
        <v>21</v>
      </c>
      <c r="B24" s="46">
        <v>27194074.91</v>
      </c>
      <c r="C24" s="2">
        <v>0</v>
      </c>
      <c r="D24" s="3">
        <v>11284979.39</v>
      </c>
      <c r="E24" s="6">
        <f aca="true" t="shared" si="7" ref="E24:E36">SUM(B24:D24)</f>
        <v>38479054.3</v>
      </c>
      <c r="F24" s="52">
        <f aca="true" t="shared" si="8" ref="F24:F36">IF(E$37=0,"0.00%",E24/E$37)</f>
        <v>0.3984579506670242</v>
      </c>
      <c r="G24" s="46">
        <v>24227623.37</v>
      </c>
      <c r="H24" s="2">
        <v>0</v>
      </c>
      <c r="I24" s="3">
        <v>10843216.06</v>
      </c>
      <c r="J24" s="6">
        <f aca="true" t="shared" si="9" ref="J24:J36">SUM(G24:I24)</f>
        <v>35070839.43</v>
      </c>
      <c r="K24" s="7">
        <f aca="true" t="shared" si="10" ref="K24:K36">IF(J$18=0,"0.00%",J24/J$37)</f>
        <v>0.37112028564130806</v>
      </c>
      <c r="L24" s="55">
        <f aca="true" t="shared" si="11" ref="L24:L37">IF((G24+H24)=0,"0.00",(B24+C24)/(G24+H24)-1)</f>
        <v>0.12244088058894076</v>
      </c>
      <c r="M24" s="56">
        <f aca="true" t="shared" si="12" ref="M24:M36">IF(I24=0,"0.00%",D24/I24-1)</f>
        <v>0.04074098750366506</v>
      </c>
      <c r="N24" s="57">
        <f aca="true" t="shared" si="13" ref="N24:N36">IF(J24=0,"0.00%",E24/J24-1)</f>
        <v>0.09718087520552965</v>
      </c>
      <c r="O24" s="1"/>
    </row>
    <row r="25" spans="1:15" s="34" customFormat="1" ht="15">
      <c r="A25" s="22" t="s">
        <v>22</v>
      </c>
      <c r="B25" s="46">
        <v>35113.55</v>
      </c>
      <c r="C25" s="2">
        <v>0</v>
      </c>
      <c r="D25" s="3">
        <v>4484300.57</v>
      </c>
      <c r="E25" s="6">
        <f t="shared" si="7"/>
        <v>4519414.12</v>
      </c>
      <c r="F25" s="52">
        <f t="shared" si="8"/>
        <v>0.04679939570320503</v>
      </c>
      <c r="G25" s="46">
        <v>31481.47</v>
      </c>
      <c r="H25" s="2">
        <v>0</v>
      </c>
      <c r="I25" s="3">
        <v>4272463.5</v>
      </c>
      <c r="J25" s="6">
        <f t="shared" si="9"/>
        <v>4303944.97</v>
      </c>
      <c r="K25" s="7">
        <f t="shared" si="10"/>
        <v>0.04554442701147718</v>
      </c>
      <c r="L25" s="55">
        <f t="shared" si="11"/>
        <v>0.11537199501802187</v>
      </c>
      <c r="M25" s="56">
        <f t="shared" si="12"/>
        <v>0.04958194961759199</v>
      </c>
      <c r="N25" s="57">
        <f t="shared" si="13"/>
        <v>0.05006317494807577</v>
      </c>
      <c r="O25" s="1"/>
    </row>
    <row r="26" spans="1:15" s="34" customFormat="1" ht="15">
      <c r="A26" s="22" t="s">
        <v>15</v>
      </c>
      <c r="B26" s="46">
        <v>642871.32</v>
      </c>
      <c r="C26" s="2">
        <v>856065.65</v>
      </c>
      <c r="D26" s="3">
        <v>424758.67</v>
      </c>
      <c r="E26" s="6">
        <f t="shared" si="7"/>
        <v>1923695.64</v>
      </c>
      <c r="F26" s="52">
        <f t="shared" si="8"/>
        <v>0.0199202354726657</v>
      </c>
      <c r="G26" s="46">
        <v>614715.67</v>
      </c>
      <c r="H26" s="2">
        <v>739394.64</v>
      </c>
      <c r="I26" s="3">
        <v>365346.33</v>
      </c>
      <c r="J26" s="6">
        <f t="shared" si="9"/>
        <v>1719456.6400000001</v>
      </c>
      <c r="K26" s="7">
        <f t="shared" si="10"/>
        <v>0.01819532265996417</v>
      </c>
      <c r="L26" s="55">
        <f t="shared" si="11"/>
        <v>0.10695336925689602</v>
      </c>
      <c r="M26" s="56">
        <f t="shared" si="12"/>
        <v>0.1626192330986327</v>
      </c>
      <c r="N26" s="57">
        <f t="shared" si="13"/>
        <v>0.11878112843834177</v>
      </c>
      <c r="O26" s="1"/>
    </row>
    <row r="27" spans="1:15" s="34" customFormat="1" ht="15">
      <c r="A27" s="22" t="s">
        <v>16</v>
      </c>
      <c r="B27" s="46">
        <v>5891.97</v>
      </c>
      <c r="C27" s="2">
        <v>26742.91</v>
      </c>
      <c r="D27" s="3">
        <v>40712.2</v>
      </c>
      <c r="E27" s="6">
        <f t="shared" si="7"/>
        <v>73347.08</v>
      </c>
      <c r="F27" s="52">
        <f t="shared" si="8"/>
        <v>0.0007595230110478646</v>
      </c>
      <c r="G27" s="46">
        <v>6048.92</v>
      </c>
      <c r="H27" s="2">
        <v>26146.36</v>
      </c>
      <c r="I27" s="3">
        <v>34631.16</v>
      </c>
      <c r="J27" s="6">
        <f t="shared" si="9"/>
        <v>66826.44</v>
      </c>
      <c r="K27" s="7">
        <f t="shared" si="10"/>
        <v>0.0007071586510124128</v>
      </c>
      <c r="L27" s="55">
        <f t="shared" si="11"/>
        <v>0.013654175394654189</v>
      </c>
      <c r="M27" s="56">
        <f t="shared" si="12"/>
        <v>0.17559446463820416</v>
      </c>
      <c r="N27" s="57">
        <f t="shared" si="13"/>
        <v>0.0975757499576515</v>
      </c>
      <c r="O27" s="1"/>
    </row>
    <row r="28" spans="1:15" s="34" customFormat="1" ht="15">
      <c r="A28" s="22" t="s">
        <v>23</v>
      </c>
      <c r="B28" s="46">
        <v>9513.12</v>
      </c>
      <c r="C28" s="2">
        <v>26853</v>
      </c>
      <c r="D28" s="3">
        <v>1354.37</v>
      </c>
      <c r="E28" s="6">
        <f t="shared" si="7"/>
        <v>37720.490000000005</v>
      </c>
      <c r="F28" s="52">
        <f t="shared" si="8"/>
        <v>0.00039060287257517096</v>
      </c>
      <c r="G28" s="46">
        <v>20609.98</v>
      </c>
      <c r="H28" s="2">
        <v>33518.37</v>
      </c>
      <c r="I28" s="3">
        <v>2025.26</v>
      </c>
      <c r="J28" s="6">
        <f t="shared" si="9"/>
        <v>56153.61000000001</v>
      </c>
      <c r="K28" s="7">
        <f t="shared" si="10"/>
        <v>0.000594218562249869</v>
      </c>
      <c r="L28" s="55">
        <f t="shared" si="11"/>
        <v>-0.3281502207253685</v>
      </c>
      <c r="M28" s="56">
        <f t="shared" si="12"/>
        <v>-0.331261171405153</v>
      </c>
      <c r="N28" s="57">
        <f t="shared" si="13"/>
        <v>-0.32826242159675934</v>
      </c>
      <c r="O28" s="1"/>
    </row>
    <row r="29" spans="1:15" s="34" customFormat="1" ht="15">
      <c r="A29" s="22" t="s">
        <v>13</v>
      </c>
      <c r="B29" s="46">
        <v>2819914.42</v>
      </c>
      <c r="C29" s="2">
        <v>340106.17</v>
      </c>
      <c r="D29" s="3">
        <v>2517652.56</v>
      </c>
      <c r="E29" s="6">
        <f t="shared" si="7"/>
        <v>5677673.15</v>
      </c>
      <c r="F29" s="52">
        <f t="shared" si="8"/>
        <v>0.05879338900244719</v>
      </c>
      <c r="G29" s="46">
        <v>2658534.1</v>
      </c>
      <c r="H29" s="2">
        <v>323716.75</v>
      </c>
      <c r="I29" s="3">
        <v>2226980.14</v>
      </c>
      <c r="J29" s="6">
        <f t="shared" si="9"/>
        <v>5209230.99</v>
      </c>
      <c r="K29" s="7">
        <f t="shared" si="10"/>
        <v>0.055124180783840286</v>
      </c>
      <c r="L29" s="55">
        <f t="shared" si="11"/>
        <v>0.05960925118019489</v>
      </c>
      <c r="M29" s="56">
        <f t="shared" si="12"/>
        <v>0.13052313075409816</v>
      </c>
      <c r="N29" s="57">
        <f t="shared" si="13"/>
        <v>0.08992539607079308</v>
      </c>
      <c r="O29" s="1"/>
    </row>
    <row r="30" spans="1:15" s="34" customFormat="1" ht="15">
      <c r="A30" s="22" t="s">
        <v>28</v>
      </c>
      <c r="B30" s="46">
        <v>119247.9</v>
      </c>
      <c r="C30" s="2">
        <v>47595.25</v>
      </c>
      <c r="D30" s="3">
        <v>11306.64</v>
      </c>
      <c r="E30" s="6">
        <f t="shared" si="7"/>
        <v>178149.78999999998</v>
      </c>
      <c r="F30" s="52">
        <f t="shared" si="8"/>
        <v>0.0018447750737772349</v>
      </c>
      <c r="G30" s="46">
        <v>136219.61</v>
      </c>
      <c r="H30" s="2">
        <v>55185.18</v>
      </c>
      <c r="I30" s="3">
        <v>12585.78</v>
      </c>
      <c r="J30" s="6">
        <f t="shared" si="9"/>
        <v>203990.56999999998</v>
      </c>
      <c r="K30" s="7">
        <f t="shared" si="10"/>
        <v>0.002158632066895276</v>
      </c>
      <c r="L30" s="55">
        <f t="shared" si="11"/>
        <v>-0.12832301636756316</v>
      </c>
      <c r="M30" s="56">
        <f t="shared" si="12"/>
        <v>-0.10163374856385554</v>
      </c>
      <c r="N30" s="57">
        <f t="shared" si="13"/>
        <v>-0.12667634587226262</v>
      </c>
      <c r="O30" s="1"/>
    </row>
    <row r="31" spans="1:15" s="34" customFormat="1" ht="15">
      <c r="A31" s="22" t="s">
        <v>24</v>
      </c>
      <c r="B31" s="46">
        <v>1977117.52</v>
      </c>
      <c r="C31" s="2">
        <v>937852.47</v>
      </c>
      <c r="D31" s="3">
        <v>185464.12</v>
      </c>
      <c r="E31" s="6">
        <f t="shared" si="7"/>
        <v>3100434.1100000003</v>
      </c>
      <c r="F31" s="52">
        <f t="shared" si="8"/>
        <v>0.03210558689974716</v>
      </c>
      <c r="G31" s="46">
        <v>1910119.18</v>
      </c>
      <c r="H31" s="2">
        <v>938015.66</v>
      </c>
      <c r="I31" s="3">
        <v>188743.91</v>
      </c>
      <c r="J31" s="6">
        <f t="shared" si="9"/>
        <v>3036878.75</v>
      </c>
      <c r="K31" s="7">
        <f t="shared" si="10"/>
        <v>0.032136308325540944</v>
      </c>
      <c r="L31" s="55">
        <f t="shared" si="11"/>
        <v>0.023466287150927245</v>
      </c>
      <c r="M31" s="56">
        <f t="shared" si="12"/>
        <v>-0.0173769315258967</v>
      </c>
      <c r="N31" s="57">
        <f t="shared" si="13"/>
        <v>0.02092785561491395</v>
      </c>
      <c r="O31" s="1"/>
    </row>
    <row r="32" spans="1:15" s="34" customFormat="1" ht="15">
      <c r="A32" s="22" t="s">
        <v>25</v>
      </c>
      <c r="B32" s="46">
        <v>126803.19</v>
      </c>
      <c r="C32" s="2">
        <v>127952.69</v>
      </c>
      <c r="D32" s="3">
        <v>149803.85</v>
      </c>
      <c r="E32" s="6">
        <f t="shared" si="7"/>
        <v>404559.73</v>
      </c>
      <c r="F32" s="52">
        <f t="shared" si="8"/>
        <v>0.004189293210831448</v>
      </c>
      <c r="G32" s="46">
        <v>157371.5</v>
      </c>
      <c r="H32" s="2">
        <v>124141.16</v>
      </c>
      <c r="I32" s="3">
        <v>128282.85</v>
      </c>
      <c r="J32" s="6">
        <f t="shared" si="9"/>
        <v>409795.51</v>
      </c>
      <c r="K32" s="7">
        <f t="shared" si="10"/>
        <v>0.0043364638314197755</v>
      </c>
      <c r="L32" s="55">
        <f t="shared" si="11"/>
        <v>-0.09504645368346853</v>
      </c>
      <c r="M32" s="56">
        <f t="shared" si="12"/>
        <v>0.16776209758358185</v>
      </c>
      <c r="N32" s="57">
        <f t="shared" si="13"/>
        <v>-0.012776567512904236</v>
      </c>
      <c r="O32" s="1"/>
    </row>
    <row r="33" spans="1:15" s="34" customFormat="1" ht="15">
      <c r="A33" s="22" t="s">
        <v>26</v>
      </c>
      <c r="B33" s="2">
        <v>13100767.09</v>
      </c>
      <c r="C33" s="2">
        <v>728292.89</v>
      </c>
      <c r="D33" s="3">
        <v>647650.02</v>
      </c>
      <c r="E33" s="6">
        <f t="shared" si="7"/>
        <v>14476710</v>
      </c>
      <c r="F33" s="52">
        <f t="shared" si="8"/>
        <v>0.1499090948033205</v>
      </c>
      <c r="G33" s="2">
        <v>13621995.02</v>
      </c>
      <c r="H33" s="2">
        <v>774496.9</v>
      </c>
      <c r="I33" s="3">
        <v>660606.37</v>
      </c>
      <c r="J33" s="6">
        <f t="shared" si="9"/>
        <v>15057098.29</v>
      </c>
      <c r="K33" s="7">
        <f t="shared" si="10"/>
        <v>0.15933449866426683</v>
      </c>
      <c r="L33" s="55">
        <f t="shared" si="11"/>
        <v>-0.039414597886288316</v>
      </c>
      <c r="M33" s="56">
        <f t="shared" si="12"/>
        <v>-0.01961281420886085</v>
      </c>
      <c r="N33" s="57">
        <f t="shared" si="13"/>
        <v>-0.03854582595010736</v>
      </c>
      <c r="O33" s="1"/>
    </row>
    <row r="34" spans="1:15" s="34" customFormat="1" ht="15">
      <c r="A34" s="22" t="s">
        <v>14</v>
      </c>
      <c r="B34" s="2">
        <v>317741.12</v>
      </c>
      <c r="C34" s="2">
        <v>363205.82</v>
      </c>
      <c r="D34" s="3">
        <v>340378.16</v>
      </c>
      <c r="E34" s="6">
        <f t="shared" si="7"/>
        <v>1021325.0999999999</v>
      </c>
      <c r="F34" s="52">
        <f t="shared" si="8"/>
        <v>0.010576016321450851</v>
      </c>
      <c r="G34" s="2">
        <v>277582.2</v>
      </c>
      <c r="H34" s="2">
        <v>339394.42</v>
      </c>
      <c r="I34" s="3">
        <v>275232.17</v>
      </c>
      <c r="J34" s="6">
        <f t="shared" si="9"/>
        <v>892208.79</v>
      </c>
      <c r="K34" s="7">
        <f t="shared" si="10"/>
        <v>0.009441370277360535</v>
      </c>
      <c r="L34" s="55">
        <f t="shared" si="11"/>
        <v>0.10368353990464008</v>
      </c>
      <c r="M34" s="56">
        <f t="shared" si="12"/>
        <v>0.2366946785326729</v>
      </c>
      <c r="N34" s="57">
        <f t="shared" si="13"/>
        <v>0.14471535300610494</v>
      </c>
      <c r="O34" s="1"/>
    </row>
    <row r="35" spans="1:15" s="34" customFormat="1" ht="15">
      <c r="A35" s="22" t="s">
        <v>27</v>
      </c>
      <c r="B35" s="2">
        <v>9096505.55</v>
      </c>
      <c r="C35" s="2">
        <v>4576837.37</v>
      </c>
      <c r="D35" s="14">
        <v>10508951.7</v>
      </c>
      <c r="E35" s="6">
        <f t="shared" si="7"/>
        <v>24182294.62</v>
      </c>
      <c r="F35" s="52">
        <f t="shared" si="8"/>
        <v>0.2504122757692464</v>
      </c>
      <c r="G35" s="2">
        <v>10066148.75</v>
      </c>
      <c r="H35" s="2">
        <v>5000538.14</v>
      </c>
      <c r="I35" s="14">
        <v>11194772.7</v>
      </c>
      <c r="J35" s="6">
        <f t="shared" si="9"/>
        <v>26261459.59</v>
      </c>
      <c r="K35" s="7">
        <f t="shared" si="10"/>
        <v>0.2778992616886578</v>
      </c>
      <c r="L35" s="55">
        <f t="shared" si="11"/>
        <v>-0.0924784579498219</v>
      </c>
      <c r="M35" s="56">
        <f t="shared" si="12"/>
        <v>-0.06126261053964943</v>
      </c>
      <c r="N35" s="57">
        <f t="shared" si="13"/>
        <v>-0.07917172169637199</v>
      </c>
      <c r="O35" s="1"/>
    </row>
    <row r="36" spans="1:15" s="34" customFormat="1" ht="15.75" thickBot="1">
      <c r="A36" s="23" t="s">
        <v>9</v>
      </c>
      <c r="B36" s="2">
        <v>150795.16</v>
      </c>
      <c r="C36" s="2">
        <v>53103.84</v>
      </c>
      <c r="D36" s="37">
        <v>24659.66</v>
      </c>
      <c r="E36" s="6">
        <f t="shared" si="7"/>
        <v>228558.66</v>
      </c>
      <c r="F36" s="52">
        <f t="shared" si="8"/>
        <v>0.0023667685427186075</v>
      </c>
      <c r="G36" s="2">
        <v>184823.68</v>
      </c>
      <c r="H36" s="2">
        <v>41258.88</v>
      </c>
      <c r="I36" s="37">
        <v>28657.13</v>
      </c>
      <c r="J36" s="6">
        <f t="shared" si="9"/>
        <v>254739.69</v>
      </c>
      <c r="K36" s="7">
        <f t="shared" si="10"/>
        <v>0.0026956602138273446</v>
      </c>
      <c r="L36" s="60">
        <f t="shared" si="11"/>
        <v>-0.09812150039348455</v>
      </c>
      <c r="M36" s="56">
        <f t="shared" si="12"/>
        <v>-0.13949303367085264</v>
      </c>
      <c r="N36" s="57">
        <f t="shared" si="13"/>
        <v>-0.1027756216551885</v>
      </c>
      <c r="O36" s="1"/>
    </row>
    <row r="37" spans="1:15" s="34" customFormat="1" ht="16.5" thickBot="1" thickTop="1">
      <c r="A37" s="15" t="s">
        <v>8</v>
      </c>
      <c r="B37" s="16">
        <f>SUM(B23:B36)</f>
        <v>56762094.120000005</v>
      </c>
      <c r="C37" s="16">
        <f>SUM(C23:C36)</f>
        <v>8913958.879999999</v>
      </c>
      <c r="D37" s="17">
        <f>SUM(D23:D36)</f>
        <v>30893871.720000003</v>
      </c>
      <c r="E37" s="17">
        <f>SUM(E23:E36)</f>
        <v>96569924.71999998</v>
      </c>
      <c r="F37" s="53">
        <f>IF(E$37=0,"0.00%",E37/E$37)</f>
        <v>1</v>
      </c>
      <c r="G37" s="16">
        <f>SUM(G23:G36)</f>
        <v>54935588.32000001</v>
      </c>
      <c r="H37" s="16">
        <f>SUM(H23:H36)</f>
        <v>9028150.66</v>
      </c>
      <c r="I37" s="17">
        <f>SUM(I23:I36)</f>
        <v>30536186.750000004</v>
      </c>
      <c r="J37" s="17">
        <f>SUM(J23:J36)</f>
        <v>94499925.73</v>
      </c>
      <c r="K37" s="18">
        <f>IF(J$18=0,"0.00%",J37/J$37)</f>
        <v>1</v>
      </c>
      <c r="L37" s="61">
        <f t="shared" si="11"/>
        <v>0.026770073909147207</v>
      </c>
      <c r="M37" s="19">
        <f>IF(I37=0,"0.00%",D37/I37-1)</f>
        <v>0.011713478599288285</v>
      </c>
      <c r="N37" s="18">
        <f>IF(J37=0,"0.00%",E37/J37-1)</f>
        <v>0.02190476843245648</v>
      </c>
      <c r="O37" s="36"/>
    </row>
    <row r="38" spans="3:15" s="34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4.25">
      <c r="C39" s="1"/>
      <c r="D39" s="1"/>
      <c r="E39" s="54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4"/>
      <c r="E41" s="51"/>
    </row>
    <row r="42" ht="14.25">
      <c r="A42" s="34"/>
    </row>
    <row r="43" ht="14.25">
      <c r="A43" s="34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Land Border Sales Jan - Aug 14-15</oddHeader>
    <oddFooter>&amp;LStatistics and Reference Materials/Land Border (Aug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2015-09-24T13:58:53Z</cp:lastPrinted>
  <dcterms:created xsi:type="dcterms:W3CDTF">2006-01-31T19:56:50Z</dcterms:created>
  <dcterms:modified xsi:type="dcterms:W3CDTF">2015-09-24T14:00:13Z</dcterms:modified>
  <cp:category/>
  <cp:version/>
  <cp:contentType/>
  <cp:contentStatus/>
</cp:coreProperties>
</file>