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0" windowWidth="7752" windowHeight="8808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<sst xmlns="http://schemas.openxmlformats.org/spreadsheetml/2006/main" count="90" uniqueCount="33">
  <si>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</si>
  <si>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</si>
  <si>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</si>
  <si>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</si>
  <si>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</si>
  <si>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</si>
  <si>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</si>
  <si>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</si>
  <si>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</si>
  <si>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</si>
  <si>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</si>
  <si>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</si>
  <si>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</si>
  <si>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</si>
  <si>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</si>
  <si>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</si>
  <si>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</si>
  <si>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</si>
  <si>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</si>
  <si>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</si>
  <si>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</si>
  <si>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</si>
  <si>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</si>
  <si>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</si>
  <si>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</si>
  <si>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</si>
  <si>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</si>
  <si>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</si>
  <si>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</si>
  <si>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Aug 13</t>
  </si>
  <si>
    <t>Aug 14</t>
  </si>
  <si>
    <t>Jan - Aug 14</t>
  </si>
  <si>
    <t>Jan -Aug 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</si>
</sst>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C10">
      <selection activeCell="C35" sqref="C35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6.140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5" thickBot="1" thickTop="1">
      <c r="A1" s="25" t="s">
        <v>17</v>
      </c>
      <c r="B1" s="42"/>
      <c r="C1" s="35" t="s">
        <v>30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4.2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4.2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4.25" thickTop="1">
      <c r="A4" s="21" t="s">
        <v>20</v>
      </c>
      <c r="B4" s="5">
        <v>221728.9</v>
      </c>
      <c r="C4" s="5">
        <v>131036.38</v>
      </c>
      <c r="D4" s="6">
        <v>59113.44</v>
      </c>
      <c r="E4" s="63">
        <f>SUM(B4:D4)</f>
        <v>411878.72000000003</v>
      </c>
      <c r="F4" s="53">
        <f>IF(E$18=0,"0.00%",E4/E$18)</f>
        <v>0.02090256130387753</v>
      </c>
      <c r="G4" s="45">
        <v>185987.04</v>
      </c>
      <c r="H4" s="5">
        <v>118181.73</v>
      </c>
      <c r="I4" s="6">
        <v>91926.51</v>
      </c>
      <c r="J4" s="6">
        <f>SUM(G4:I4)</f>
        <v>396095.28</v>
      </c>
      <c r="K4" s="7">
        <f>IF(J$18=0,"0.00%",J4/J$18)</f>
        <v>0.020013978998672813</v>
      </c>
      <c r="L4" s="56">
        <f>IF((G4+H4)=0,"0.00%",(B4+C4)/(G4+H4)-1)</f>
        <v>0.15976824313686122</v>
      </c>
      <c r="M4" s="57">
        <f>IF(I4=0,"0.00%",D4/I4-1)</f>
        <v>-0.35694893671042216</v>
      </c>
      <c r="N4" s="58">
        <f>IF(J4=0,"0.00%",E4/J4-1)</f>
        <v>0.03984758414692546</v>
      </c>
      <c r="O4" s="1"/>
    </row>
    <row r="5" spans="1:15" s="34" customFormat="1" ht="13.5">
      <c r="A5" s="22" t="s">
        <v>21</v>
      </c>
      <c r="B5" s="2">
        <v>5288644.46</v>
      </c>
      <c r="C5" s="2">
        <v>0</v>
      </c>
      <c r="D5" s="3">
        <v>2294547.48</v>
      </c>
      <c r="E5" s="64">
        <f aca="true" t="shared" si="0" ref="E5:E17">SUM(B5:D5)</f>
        <v>7583191.9399999995</v>
      </c>
      <c r="F5" s="53">
        <f aca="true" t="shared" si="1" ref="F5:F17">IF(E$18=0,"0.00%",E5/E$18)</f>
        <v>0.38484176702530287</v>
      </c>
      <c r="G5" s="46">
        <v>5145991.11</v>
      </c>
      <c r="H5" s="2">
        <v>0</v>
      </c>
      <c r="I5" s="3">
        <v>2329260.88</v>
      </c>
      <c r="J5" s="6">
        <f aca="true" t="shared" si="2" ref="J5:J17">SUM(G5:I5)</f>
        <v>7475251.99</v>
      </c>
      <c r="K5" s="7">
        <f aca="true" t="shared" si="3" ref="K5:K17">IF(J$18=0,"0.00%",J5/J$18)</f>
        <v>0.37771097988758445</v>
      </c>
      <c r="L5" s="56">
        <f aca="true" t="shared" si="4" ref="L5:L17">IF((G5+H5)=0,"0.00%",(B5+C5)/(G5+H5)-1)</f>
        <v>0.02772125853905716</v>
      </c>
      <c r="M5" s="57">
        <f aca="true" t="shared" si="5" ref="M5:M17">IF(I5=0,"0.00%",D5/I5-1)</f>
        <v>-0.014903182506546875</v>
      </c>
      <c r="N5" s="58">
        <f aca="true" t="shared" si="6" ref="N5:N17">IF(J5=0,"0.00%",E5/J5-1)</f>
        <v>0.014439640315055069</v>
      </c>
      <c r="O5" s="1"/>
    </row>
    <row r="6" spans="1:15" s="34" customFormat="1" ht="13.5">
      <c r="A6" s="22" t="s">
        <v>22</v>
      </c>
      <c r="B6" s="2">
        <v>6515.92</v>
      </c>
      <c r="C6" s="2">
        <v>0</v>
      </c>
      <c r="D6" s="3">
        <v>915947.19</v>
      </c>
      <c r="E6" s="64">
        <f t="shared" si="0"/>
        <v>922463.11</v>
      </c>
      <c r="F6" s="53">
        <f t="shared" si="1"/>
        <v>0.04681436736362714</v>
      </c>
      <c r="G6" s="46">
        <v>7026.1</v>
      </c>
      <c r="H6" s="2">
        <v>0</v>
      </c>
      <c r="I6" s="3">
        <v>967538.6</v>
      </c>
      <c r="J6" s="6">
        <f t="shared" si="2"/>
        <v>974564.7</v>
      </c>
      <c r="K6" s="7">
        <f t="shared" si="3"/>
        <v>0.04924299385402388</v>
      </c>
      <c r="L6" s="56">
        <f t="shared" si="4"/>
        <v>-0.07261211767552411</v>
      </c>
      <c r="M6" s="57">
        <f t="shared" si="5"/>
        <v>-0.05332232739861753</v>
      </c>
      <c r="N6" s="58">
        <f t="shared" si="6"/>
        <v>-0.05346139666253047</v>
      </c>
      <c r="O6" s="1"/>
    </row>
    <row r="7" spans="1:15" s="34" customFormat="1" ht="13.5">
      <c r="A7" s="22" t="s">
        <v>15</v>
      </c>
      <c r="B7" s="2">
        <v>139269.26</v>
      </c>
      <c r="C7" s="2">
        <v>175338.97</v>
      </c>
      <c r="D7" s="3">
        <v>86891.9</v>
      </c>
      <c r="E7" s="64">
        <f t="shared" si="0"/>
        <v>401500.13</v>
      </c>
      <c r="F7" s="53">
        <f t="shared" si="1"/>
        <v>0.020375855011008574</v>
      </c>
      <c r="G7" s="46">
        <v>133837.27</v>
      </c>
      <c r="H7" s="2">
        <v>181789.54</v>
      </c>
      <c r="I7" s="3">
        <v>94690.92</v>
      </c>
      <c r="J7" s="6">
        <f t="shared" si="2"/>
        <v>410317.73</v>
      </c>
      <c r="K7" s="7">
        <f t="shared" si="3"/>
        <v>0.020732613705982814</v>
      </c>
      <c r="L7" s="56">
        <f t="shared" si="4"/>
        <v>-0.0032271656517391945</v>
      </c>
      <c r="M7" s="57">
        <f t="shared" si="5"/>
        <v>-0.08236291293822051</v>
      </c>
      <c r="N7" s="58">
        <f t="shared" si="6"/>
        <v>-0.021489688003489382</v>
      </c>
      <c r="O7" s="1"/>
    </row>
    <row r="8" spans="1:15" s="34" customFormat="1" ht="13.5">
      <c r="A8" s="22" t="s">
        <v>16</v>
      </c>
      <c r="B8" s="2">
        <v>1168.3</v>
      </c>
      <c r="C8" s="2">
        <v>5879.84</v>
      </c>
      <c r="D8" s="3">
        <v>7976.52</v>
      </c>
      <c r="E8" s="64">
        <f t="shared" si="0"/>
        <v>15024.66</v>
      </c>
      <c r="F8" s="53">
        <f t="shared" si="1"/>
        <v>0.0007624911447717342</v>
      </c>
      <c r="G8" s="46">
        <v>1594.06</v>
      </c>
      <c r="H8" s="2">
        <v>9440.13</v>
      </c>
      <c r="I8" s="3">
        <v>9282.46</v>
      </c>
      <c r="J8" s="6">
        <f t="shared" si="2"/>
        <v>20316.649999999998</v>
      </c>
      <c r="K8" s="7">
        <f t="shared" si="3"/>
        <v>0.0010265636248515406</v>
      </c>
      <c r="L8" s="56">
        <f t="shared" si="4"/>
        <v>-0.3612453655411044</v>
      </c>
      <c r="M8" s="57">
        <f t="shared" si="5"/>
        <v>-0.14068899839051274</v>
      </c>
      <c r="N8" s="58">
        <f t="shared" si="6"/>
        <v>-0.2604755213088771</v>
      </c>
      <c r="O8" s="1"/>
    </row>
    <row r="9" spans="1:15" s="34" customFormat="1" ht="13.5">
      <c r="A9" s="22" t="s">
        <v>23</v>
      </c>
      <c r="B9" s="2">
        <v>5538.23</v>
      </c>
      <c r="C9" s="2">
        <v>7651.37</v>
      </c>
      <c r="D9" s="3">
        <v>533.45</v>
      </c>
      <c r="E9" s="64">
        <f t="shared" si="0"/>
        <v>13723.05</v>
      </c>
      <c r="F9" s="53">
        <f t="shared" si="1"/>
        <v>0.0006964353339283382</v>
      </c>
      <c r="G9" s="46">
        <v>4979.55</v>
      </c>
      <c r="H9" s="2">
        <v>4296.66</v>
      </c>
      <c r="I9" s="3">
        <v>5850.1</v>
      </c>
      <c r="J9" s="6">
        <f t="shared" si="2"/>
        <v>15126.31</v>
      </c>
      <c r="K9" s="7">
        <f t="shared" si="3"/>
        <v>0.0007643051203927865</v>
      </c>
      <c r="L9" s="56">
        <f t="shared" si="4"/>
        <v>0.42187380406437547</v>
      </c>
      <c r="M9" s="57">
        <f t="shared" si="5"/>
        <v>-0.9088135245551359</v>
      </c>
      <c r="N9" s="58">
        <f t="shared" si="6"/>
        <v>-0.09276948575032506</v>
      </c>
      <c r="O9" s="1"/>
    </row>
    <row r="10" spans="1:15" s="34" customFormat="1" ht="13.5">
      <c r="A10" s="22" t="s">
        <v>13</v>
      </c>
      <c r="B10" s="2">
        <v>610508.77</v>
      </c>
      <c r="C10" s="2">
        <v>68969.05</v>
      </c>
      <c r="D10" s="3">
        <v>528929.87</v>
      </c>
      <c r="E10" s="64">
        <f t="shared" si="0"/>
        <v>1208407.69</v>
      </c>
      <c r="F10" s="53">
        <f t="shared" si="1"/>
        <v>0.06132585781635437</v>
      </c>
      <c r="G10" s="46">
        <v>618722.43</v>
      </c>
      <c r="H10" s="2">
        <v>63934.93</v>
      </c>
      <c r="I10" s="3">
        <v>512442.31</v>
      </c>
      <c r="J10" s="6">
        <f t="shared" si="2"/>
        <v>1195099.6700000002</v>
      </c>
      <c r="K10" s="7">
        <f t="shared" si="3"/>
        <v>0.06038622751753267</v>
      </c>
      <c r="L10" s="56">
        <f t="shared" si="4"/>
        <v>-0.0046575927929642935</v>
      </c>
      <c r="M10" s="57">
        <f t="shared" si="5"/>
        <v>0.03217447052722866</v>
      </c>
      <c r="N10" s="58">
        <f t="shared" si="6"/>
        <v>0.01113548964497646</v>
      </c>
      <c r="O10" s="1"/>
    </row>
    <row r="11" spans="1:15" s="34" customFormat="1" ht="13.5">
      <c r="A11" s="22" t="s">
        <v>28</v>
      </c>
      <c r="B11" s="2">
        <v>25145.26</v>
      </c>
      <c r="C11" s="2">
        <v>13721.52</v>
      </c>
      <c r="D11" s="3">
        <v>3052.14</v>
      </c>
      <c r="E11" s="64">
        <f t="shared" si="0"/>
        <v>41918.92</v>
      </c>
      <c r="F11" s="53">
        <f t="shared" si="1"/>
        <v>0.002127356312781437</v>
      </c>
      <c r="G11" s="46">
        <v>29686.02</v>
      </c>
      <c r="H11" s="2">
        <v>14295.63</v>
      </c>
      <c r="I11" s="3">
        <v>2821.26</v>
      </c>
      <c r="J11" s="6">
        <f t="shared" si="2"/>
        <v>46802.91</v>
      </c>
      <c r="K11" s="7">
        <f t="shared" si="3"/>
        <v>0.002364866498325286</v>
      </c>
      <c r="L11" s="56">
        <f t="shared" si="4"/>
        <v>-0.11629554598338177</v>
      </c>
      <c r="M11" s="57">
        <f t="shared" si="5"/>
        <v>0.08183577550456156</v>
      </c>
      <c r="N11" s="58">
        <f t="shared" si="6"/>
        <v>-0.1043522721129948</v>
      </c>
      <c r="O11" s="1"/>
    </row>
    <row r="12" spans="1:15" s="34" customFormat="1" ht="13.5">
      <c r="A12" s="22" t="s">
        <v>24</v>
      </c>
      <c r="B12" s="2">
        <v>395695.38</v>
      </c>
      <c r="C12" s="2">
        <v>174577.99</v>
      </c>
      <c r="D12" s="3">
        <v>46084</v>
      </c>
      <c r="E12" s="64">
        <f t="shared" si="0"/>
        <v>616357.37</v>
      </c>
      <c r="F12" s="53">
        <f t="shared" si="1"/>
        <v>0.031279711929574135</v>
      </c>
      <c r="G12" s="46">
        <v>376676.82</v>
      </c>
      <c r="H12" s="2">
        <v>174792.28</v>
      </c>
      <c r="I12" s="3">
        <v>51452.87</v>
      </c>
      <c r="J12" s="6">
        <f t="shared" si="2"/>
        <v>602921.97</v>
      </c>
      <c r="K12" s="7">
        <f t="shared" si="3"/>
        <v>0.03046455803618371</v>
      </c>
      <c r="L12" s="56">
        <f t="shared" si="4"/>
        <v>0.034098501620489774</v>
      </c>
      <c r="M12" s="57">
        <f t="shared" si="5"/>
        <v>-0.10434539414419453</v>
      </c>
      <c r="N12" s="58">
        <f t="shared" si="6"/>
        <v>0.022283812281711946</v>
      </c>
      <c r="O12" s="1"/>
    </row>
    <row r="13" spans="1:15" s="34" customFormat="1" ht="13.5">
      <c r="A13" s="22" t="s">
        <v>25</v>
      </c>
      <c r="B13" s="2">
        <v>49524.16</v>
      </c>
      <c r="C13" s="2">
        <v>29408.68</v>
      </c>
      <c r="D13" s="3">
        <v>29757.73</v>
      </c>
      <c r="E13" s="64">
        <f t="shared" si="0"/>
        <v>108690.56999999999</v>
      </c>
      <c r="F13" s="53">
        <f t="shared" si="1"/>
        <v>0.005515971552447264</v>
      </c>
      <c r="G13" s="46">
        <v>53967.45</v>
      </c>
      <c r="H13" s="2">
        <v>33725.95</v>
      </c>
      <c r="I13" s="3">
        <v>31482.12</v>
      </c>
      <c r="J13" s="6">
        <f t="shared" si="2"/>
        <v>119175.51999999999</v>
      </c>
      <c r="K13" s="7">
        <f t="shared" si="3"/>
        <v>0.006021723748982596</v>
      </c>
      <c r="L13" s="56">
        <f t="shared" si="4"/>
        <v>-0.09989987844011061</v>
      </c>
      <c r="M13" s="57">
        <f t="shared" si="5"/>
        <v>-0.05477363023837023</v>
      </c>
      <c r="N13" s="58">
        <f t="shared" si="6"/>
        <v>-0.08797905811529072</v>
      </c>
      <c r="O13" s="1"/>
    </row>
    <row r="14" spans="1:15" s="34" customFormat="1" ht="13.5">
      <c r="A14" s="22" t="s">
        <v>26</v>
      </c>
      <c r="B14" s="2">
        <v>2905499.65</v>
      </c>
      <c r="C14" s="2">
        <v>136326.6</v>
      </c>
      <c r="D14" s="3">
        <v>168976.34</v>
      </c>
      <c r="E14" s="64">
        <f t="shared" si="0"/>
        <v>3210802.59</v>
      </c>
      <c r="F14" s="53">
        <f t="shared" si="1"/>
        <v>0.16294601957616006</v>
      </c>
      <c r="G14" s="46">
        <v>3032936.11</v>
      </c>
      <c r="H14" s="2">
        <v>128237.4</v>
      </c>
      <c r="I14" s="3">
        <v>137055.41</v>
      </c>
      <c r="J14" s="6">
        <f t="shared" si="2"/>
        <v>3298228.92</v>
      </c>
      <c r="K14" s="7">
        <f t="shared" si="3"/>
        <v>0.16665354946338998</v>
      </c>
      <c r="L14" s="56">
        <f t="shared" si="4"/>
        <v>-0.037754099742535074</v>
      </c>
      <c r="M14" s="57">
        <f t="shared" si="5"/>
        <v>0.23290528991157666</v>
      </c>
      <c r="N14" s="58">
        <f t="shared" si="6"/>
        <v>-0.026507053367296307</v>
      </c>
      <c r="O14" s="1"/>
    </row>
    <row r="15" spans="1:15" s="34" customFormat="1" ht="13.5">
      <c r="A15" s="22" t="s">
        <v>14</v>
      </c>
      <c r="B15" s="2">
        <v>74958.82</v>
      </c>
      <c r="C15" s="2">
        <v>87398.46</v>
      </c>
      <c r="D15" s="3">
        <v>74182</v>
      </c>
      <c r="E15" s="64">
        <f t="shared" si="0"/>
        <v>236539.28000000003</v>
      </c>
      <c r="F15" s="53">
        <f t="shared" si="1"/>
        <v>0.012004205512183423</v>
      </c>
      <c r="G15" s="46">
        <v>77030.18</v>
      </c>
      <c r="H15" s="2">
        <v>97513.88</v>
      </c>
      <c r="I15" s="3">
        <v>69000.17</v>
      </c>
      <c r="J15" s="6">
        <f t="shared" si="2"/>
        <v>243544.22999999998</v>
      </c>
      <c r="K15" s="7">
        <f t="shared" si="3"/>
        <v>0.012305850007775756</v>
      </c>
      <c r="L15" s="56">
        <f t="shared" si="4"/>
        <v>-0.06982065158791406</v>
      </c>
      <c r="M15" s="57">
        <f t="shared" si="5"/>
        <v>0.07509880048121631</v>
      </c>
      <c r="N15" s="58">
        <f t="shared" si="6"/>
        <v>-0.028762537301745827</v>
      </c>
      <c r="O15" s="1"/>
    </row>
    <row r="16" spans="1:15" s="34" customFormat="1" ht="13.5">
      <c r="A16" s="22" t="s">
        <v>27</v>
      </c>
      <c r="B16" s="2">
        <v>1842004.77</v>
      </c>
      <c r="C16" s="2">
        <v>940277.95</v>
      </c>
      <c r="D16" s="3">
        <v>2079271.68</v>
      </c>
      <c r="E16" s="64">
        <f t="shared" si="0"/>
        <v>4861554.399999999</v>
      </c>
      <c r="F16" s="53">
        <f t="shared" si="1"/>
        <v>0.24672053675930508</v>
      </c>
      <c r="G16" s="46">
        <v>1883450.89</v>
      </c>
      <c r="H16" s="2">
        <v>989878.33</v>
      </c>
      <c r="I16" s="14">
        <v>2017846.98</v>
      </c>
      <c r="J16" s="6">
        <f t="shared" si="2"/>
        <v>4891176.199999999</v>
      </c>
      <c r="K16" s="7">
        <f t="shared" si="3"/>
        <v>0.24714229804911653</v>
      </c>
      <c r="L16" s="56">
        <f t="shared" si="4"/>
        <v>-0.03168676229868295</v>
      </c>
      <c r="M16" s="57">
        <f t="shared" si="5"/>
        <v>0.03044071260547221</v>
      </c>
      <c r="N16" s="58">
        <f t="shared" si="6"/>
        <v>-0.006056171110744191</v>
      </c>
      <c r="O16" s="1"/>
    </row>
    <row r="17" spans="1:15" s="34" customFormat="1" ht="14.25" thickBot="1">
      <c r="A17" s="23" t="s">
        <v>9</v>
      </c>
      <c r="B17" s="2">
        <v>56875.83</v>
      </c>
      <c r="C17" s="2">
        <v>10235.17</v>
      </c>
      <c r="D17" s="3">
        <v>5537.54</v>
      </c>
      <c r="E17" s="65">
        <f t="shared" si="0"/>
        <v>72648.54</v>
      </c>
      <c r="F17" s="53">
        <f t="shared" si="1"/>
        <v>0.0036868633586780077</v>
      </c>
      <c r="G17" s="47">
        <v>86348.51</v>
      </c>
      <c r="H17" s="2">
        <v>9713.37</v>
      </c>
      <c r="I17" s="37">
        <v>6247.17</v>
      </c>
      <c r="J17" s="6">
        <f t="shared" si="2"/>
        <v>102309.04999999999</v>
      </c>
      <c r="K17" s="7">
        <f t="shared" si="3"/>
        <v>0.005169491487185018</v>
      </c>
      <c r="L17" s="56">
        <f t="shared" si="4"/>
        <v>-0.3013774038151241</v>
      </c>
      <c r="M17" s="57">
        <f t="shared" si="5"/>
        <v>-0.11359223456381051</v>
      </c>
      <c r="N17" s="58">
        <f t="shared" si="6"/>
        <v>-0.2899109120845126</v>
      </c>
      <c r="O17" s="1"/>
    </row>
    <row r="18" spans="1:15" s="34" customFormat="1" ht="15" thickBot="1" thickTop="1">
      <c r="A18" s="15" t="s">
        <v>8</v>
      </c>
      <c r="B18" s="17">
        <f>SUM(B4:B17)</f>
        <v>11623077.709999999</v>
      </c>
      <c r="C18" s="17">
        <f>SUM(C4:C17)</f>
        <v>1780821.98</v>
      </c>
      <c r="D18" s="17">
        <f>SUM(D4:D17)</f>
        <v>6300801.28</v>
      </c>
      <c r="E18" s="17">
        <f>SUM(B18:D18)</f>
        <v>19704700.97</v>
      </c>
      <c r="F18" s="54">
        <f>IF(E$18=0,"0.00%",E18/E$18)</f>
        <v>1</v>
      </c>
      <c r="G18" s="16">
        <f>SUM(G4:G17)</f>
        <v>11638233.54</v>
      </c>
      <c r="H18" s="16">
        <f>SUM(H4:H17)</f>
        <v>1825799.83</v>
      </c>
      <c r="I18" s="17">
        <f>SUM(I4:I17)</f>
        <v>6326897.76</v>
      </c>
      <c r="J18" s="17">
        <f>SUM(J4:J17)</f>
        <v>19790931.130000003</v>
      </c>
      <c r="K18" s="18">
        <f>IF(J$18=0,"0.00%",J18/J$18)</f>
        <v>1</v>
      </c>
      <c r="L18" s="59">
        <f>IF(H18=0,"0.00%",(B18+C18)/(G18+H18)-1)</f>
        <v>-0.0044662456150760255</v>
      </c>
      <c r="M18" s="60">
        <f>IF(I18=0,"0.00%",D18/I18-1)</f>
        <v>-0.004124688115712427</v>
      </c>
      <c r="N18" s="54">
        <f>IF(J18=0,"0.00%",E18/J18-1)</f>
        <v>-0.004357054220116674</v>
      </c>
      <c r="O18" s="36"/>
    </row>
    <row r="19" spans="1:15" s="34" customFormat="1" ht="15" thickBot="1" thickTop="1">
      <c r="A19" s="33"/>
      <c r="B19" s="48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5" thickBot="1" thickTop="1">
      <c r="A20" s="25" t="s">
        <v>17</v>
      </c>
      <c r="B20" s="49"/>
      <c r="C20" s="40" t="s">
        <v>31</v>
      </c>
      <c r="D20" s="40"/>
      <c r="E20" s="30"/>
      <c r="F20" s="31"/>
      <c r="G20" s="32"/>
      <c r="H20" s="41" t="s">
        <v>32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4.25" thickTop="1">
      <c r="A21" s="20" t="s">
        <v>0</v>
      </c>
      <c r="B21" s="50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4.25" thickBot="1">
      <c r="A22" s="8" t="s">
        <v>4</v>
      </c>
      <c r="B22" s="51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4.25" thickTop="1">
      <c r="A23" s="21" t="s">
        <v>20</v>
      </c>
      <c r="B23" s="45">
        <v>1022314.87</v>
      </c>
      <c r="C23" s="5">
        <v>632344.2</v>
      </c>
      <c r="D23" s="6">
        <v>302643.39</v>
      </c>
      <c r="E23" s="6">
        <f>SUM(B23:D23)</f>
        <v>1957302.46</v>
      </c>
      <c r="F23" s="53">
        <f>IF(E$37=0,"0.00%",E23/E$37)</f>
        <v>0.02071221162217944</v>
      </c>
      <c r="G23" s="45">
        <v>965124.95</v>
      </c>
      <c r="H23" s="5">
        <v>588740.26</v>
      </c>
      <c r="I23" s="6">
        <v>279200.38</v>
      </c>
      <c r="J23" s="6">
        <f>SUM(G23:I23)</f>
        <v>1833065.5899999999</v>
      </c>
      <c r="K23" s="7">
        <f>IF(J$18=0,"0.00%",J23/J$37)</f>
        <v>0.01910237370187723</v>
      </c>
      <c r="L23" s="56">
        <f>IF((G23+H23)=0,"0.00",(B23+C23)/(G23+H23)-1)</f>
        <v>0.06486654012930759</v>
      </c>
      <c r="M23" s="57">
        <f>IF(I23=0,"0.00%",D23/I23-1)</f>
        <v>0.08396482125131777</v>
      </c>
      <c r="N23" s="58">
        <f>IF(J23=0,"0.00%",E23/J23-1)</f>
        <v>0.06777546350646402</v>
      </c>
      <c r="O23" s="1"/>
    </row>
    <row r="24" spans="1:15" s="34" customFormat="1" ht="13.5">
      <c r="A24" s="22" t="s">
        <v>21</v>
      </c>
      <c r="B24" s="46">
        <v>24227623.37</v>
      </c>
      <c r="C24" s="2">
        <v>0</v>
      </c>
      <c r="D24" s="3">
        <v>10843216.06</v>
      </c>
      <c r="E24" s="6">
        <f aca="true" t="shared" si="7" ref="E24:E36">SUM(B24:D24)</f>
        <v>35070839.43</v>
      </c>
      <c r="F24" s="53">
        <f aca="true" t="shared" si="8" ref="F24:F36">IF(E$37=0,"0.00%",E24/E$37)</f>
        <v>0.37112028564130806</v>
      </c>
      <c r="G24" s="46">
        <v>24203034.93</v>
      </c>
      <c r="H24" s="2">
        <v>0</v>
      </c>
      <c r="I24" s="3">
        <v>11123382.61</v>
      </c>
      <c r="J24" s="6">
        <f aca="true" t="shared" si="9" ref="J24:J36">SUM(G24:I24)</f>
        <v>35326417.54</v>
      </c>
      <c r="K24" s="7">
        <f aca="true" t="shared" si="10" ref="K24:K36">IF(J$18=0,"0.00%",J24/J$37)</f>
        <v>0.36813654300151394</v>
      </c>
      <c r="L24" s="56">
        <f aca="true" t="shared" si="11" ref="L24:L37">IF((G24+H24)=0,"0.00",(B24+C24)/(G24+H24)-1)</f>
        <v>0.001015923832325738</v>
      </c>
      <c r="M24" s="57">
        <f aca="true" t="shared" si="12" ref="M24:M36">IF(I24=0,"0.00%",D24/I24-1)</f>
        <v>-0.0251871719083121</v>
      </c>
      <c r="N24" s="58">
        <f aca="true" t="shared" si="13" ref="N24:N36">IF(J24=0,"0.00%",E24/J24-1)</f>
        <v>-0.007234758795187979</v>
      </c>
      <c r="O24" s="1"/>
    </row>
    <row r="25" spans="1:15" s="34" customFormat="1" ht="13.5">
      <c r="A25" s="22" t="s">
        <v>22</v>
      </c>
      <c r="B25" s="46">
        <v>31481.47</v>
      </c>
      <c r="C25" s="2">
        <v>0</v>
      </c>
      <c r="D25" s="3">
        <v>4272463.5</v>
      </c>
      <c r="E25" s="6">
        <f t="shared" si="7"/>
        <v>4303944.97</v>
      </c>
      <c r="F25" s="53">
        <f t="shared" si="8"/>
        <v>0.04554442701147718</v>
      </c>
      <c r="G25" s="46">
        <v>26244.53</v>
      </c>
      <c r="H25" s="2">
        <v>0</v>
      </c>
      <c r="I25" s="3">
        <v>4469094.03</v>
      </c>
      <c r="J25" s="6">
        <f t="shared" si="9"/>
        <v>4495338.5600000005</v>
      </c>
      <c r="K25" s="7">
        <f t="shared" si="10"/>
        <v>0.04684591623891575</v>
      </c>
      <c r="L25" s="56">
        <f t="shared" si="11"/>
        <v>0.1995440573711933</v>
      </c>
      <c r="M25" s="57">
        <f t="shared" si="12"/>
        <v>-0.043997850275707906</v>
      </c>
      <c r="N25" s="58">
        <f t="shared" si="13"/>
        <v>-0.0425760123393244</v>
      </c>
      <c r="O25" s="1"/>
    </row>
    <row r="26" spans="1:15" s="34" customFormat="1" ht="13.5">
      <c r="A26" s="22" t="s">
        <v>15</v>
      </c>
      <c r="B26" s="46">
        <v>614715.67</v>
      </c>
      <c r="C26" s="2">
        <v>739394.64</v>
      </c>
      <c r="D26" s="3">
        <v>365346.33</v>
      </c>
      <c r="E26" s="6">
        <f t="shared" si="7"/>
        <v>1719456.6400000001</v>
      </c>
      <c r="F26" s="53">
        <f t="shared" si="8"/>
        <v>0.01819532265996417</v>
      </c>
      <c r="G26" s="46">
        <v>552495.13</v>
      </c>
      <c r="H26" s="2">
        <v>747055.35</v>
      </c>
      <c r="I26" s="3">
        <v>434156.76</v>
      </c>
      <c r="J26" s="6">
        <f t="shared" si="9"/>
        <v>1733707.24</v>
      </c>
      <c r="K26" s="7">
        <f t="shared" si="10"/>
        <v>0.018066960488920727</v>
      </c>
      <c r="L26" s="56">
        <f t="shared" si="11"/>
        <v>0.04198361728895672</v>
      </c>
      <c r="M26" s="57">
        <f t="shared" si="12"/>
        <v>-0.1584921308146855</v>
      </c>
      <c r="N26" s="58">
        <f t="shared" si="13"/>
        <v>-0.008219726878454847</v>
      </c>
      <c r="O26" s="1"/>
    </row>
    <row r="27" spans="1:15" s="34" customFormat="1" ht="13.5">
      <c r="A27" s="22" t="s">
        <v>16</v>
      </c>
      <c r="B27" s="46">
        <v>6048.92</v>
      </c>
      <c r="C27" s="2">
        <v>26146.36</v>
      </c>
      <c r="D27" s="3">
        <v>34631.16</v>
      </c>
      <c r="E27" s="6">
        <f t="shared" si="7"/>
        <v>66826.44</v>
      </c>
      <c r="F27" s="53">
        <f t="shared" si="8"/>
        <v>0.0007071586510124128</v>
      </c>
      <c r="G27" s="46">
        <v>7331.54</v>
      </c>
      <c r="H27" s="2">
        <v>42554.71</v>
      </c>
      <c r="I27" s="3">
        <v>43325.6</v>
      </c>
      <c r="J27" s="6">
        <f t="shared" si="9"/>
        <v>93211.85</v>
      </c>
      <c r="K27" s="7">
        <f t="shared" si="10"/>
        <v>0.000971360545883863</v>
      </c>
      <c r="L27" s="56">
        <f t="shared" si="11"/>
        <v>-0.35462617454709466</v>
      </c>
      <c r="M27" s="57">
        <f t="shared" si="12"/>
        <v>-0.2006767361559908</v>
      </c>
      <c r="N27" s="58">
        <f t="shared" si="13"/>
        <v>-0.28306926640765095</v>
      </c>
      <c r="O27" s="1"/>
    </row>
    <row r="28" spans="1:15" s="34" customFormat="1" ht="13.5">
      <c r="A28" s="22" t="s">
        <v>23</v>
      </c>
      <c r="B28" s="46">
        <v>20609.98</v>
      </c>
      <c r="C28" s="2">
        <v>33518.37</v>
      </c>
      <c r="D28" s="3">
        <v>2025.26</v>
      </c>
      <c r="E28" s="6">
        <f t="shared" si="7"/>
        <v>56153.61000000001</v>
      </c>
      <c r="F28" s="53">
        <f t="shared" si="8"/>
        <v>0.000594218562249869</v>
      </c>
      <c r="G28" s="46">
        <v>22453.66</v>
      </c>
      <c r="H28" s="2">
        <v>20741.87</v>
      </c>
      <c r="I28" s="3">
        <v>8308.72</v>
      </c>
      <c r="J28" s="6">
        <f t="shared" si="9"/>
        <v>51504.25</v>
      </c>
      <c r="K28" s="7">
        <f t="shared" si="10"/>
        <v>0.0005367257102539961</v>
      </c>
      <c r="L28" s="56">
        <f t="shared" si="11"/>
        <v>0.2531007259315954</v>
      </c>
      <c r="M28" s="57">
        <f t="shared" si="12"/>
        <v>-0.7562488566229214</v>
      </c>
      <c r="N28" s="58">
        <f t="shared" si="13"/>
        <v>0.09027138537111035</v>
      </c>
      <c r="O28" s="1"/>
    </row>
    <row r="29" spans="1:15" s="34" customFormat="1" ht="13.5">
      <c r="A29" s="22" t="s">
        <v>13</v>
      </c>
      <c r="B29" s="46">
        <v>2658534.1</v>
      </c>
      <c r="C29" s="2">
        <v>323716.75</v>
      </c>
      <c r="D29" s="3">
        <v>2226980.14</v>
      </c>
      <c r="E29" s="6">
        <f t="shared" si="7"/>
        <v>5209230.99</v>
      </c>
      <c r="F29" s="53">
        <f t="shared" si="8"/>
        <v>0.055124180783840286</v>
      </c>
      <c r="G29" s="46">
        <v>2558957.87</v>
      </c>
      <c r="H29" s="2">
        <v>315487.57</v>
      </c>
      <c r="I29" s="3">
        <v>2186139.18</v>
      </c>
      <c r="J29" s="6">
        <f t="shared" si="9"/>
        <v>5060584.62</v>
      </c>
      <c r="K29" s="7">
        <f t="shared" si="10"/>
        <v>0.05273634456321467</v>
      </c>
      <c r="L29" s="56">
        <f t="shared" si="11"/>
        <v>0.037504768224092766</v>
      </c>
      <c r="M29" s="57">
        <f t="shared" si="12"/>
        <v>0.018681774872174373</v>
      </c>
      <c r="N29" s="58">
        <f t="shared" si="13"/>
        <v>0.02937335923848261</v>
      </c>
      <c r="O29" s="1"/>
    </row>
    <row r="30" spans="1:15" s="34" customFormat="1" ht="13.5">
      <c r="A30" s="22" t="s">
        <v>28</v>
      </c>
      <c r="B30" s="46">
        <v>136219.61</v>
      </c>
      <c r="C30" s="2">
        <v>55185.18</v>
      </c>
      <c r="D30" s="3">
        <v>12585.78</v>
      </c>
      <c r="E30" s="6">
        <f t="shared" si="7"/>
        <v>203990.56999999998</v>
      </c>
      <c r="F30" s="53">
        <f t="shared" si="8"/>
        <v>0.002158632066895276</v>
      </c>
      <c r="G30" s="46">
        <v>152926.31</v>
      </c>
      <c r="H30" s="2">
        <v>56692.07</v>
      </c>
      <c r="I30" s="3">
        <v>17351.61</v>
      </c>
      <c r="J30" s="6">
        <f t="shared" si="9"/>
        <v>226969.99</v>
      </c>
      <c r="K30" s="7">
        <f t="shared" si="10"/>
        <v>0.0023652539176687824</v>
      </c>
      <c r="L30" s="56">
        <f t="shared" si="11"/>
        <v>-0.0868892794610856</v>
      </c>
      <c r="M30" s="57">
        <f t="shared" si="12"/>
        <v>-0.27466212069081775</v>
      </c>
      <c r="N30" s="58">
        <f t="shared" si="13"/>
        <v>-0.10124430987550381</v>
      </c>
      <c r="O30" s="1"/>
    </row>
    <row r="31" spans="1:15" s="34" customFormat="1" ht="13.5">
      <c r="A31" s="22" t="s">
        <v>24</v>
      </c>
      <c r="B31" s="46">
        <v>1910119.18</v>
      </c>
      <c r="C31" s="2">
        <v>938015.66</v>
      </c>
      <c r="D31" s="3">
        <v>188743.91</v>
      </c>
      <c r="E31" s="6">
        <f t="shared" si="7"/>
        <v>3036878.75</v>
      </c>
      <c r="F31" s="53">
        <f t="shared" si="8"/>
        <v>0.032136308325540944</v>
      </c>
      <c r="G31" s="46">
        <v>1842501.38</v>
      </c>
      <c r="H31" s="2">
        <v>1322845.91</v>
      </c>
      <c r="I31" s="3">
        <v>246176.07</v>
      </c>
      <c r="J31" s="6">
        <f t="shared" si="9"/>
        <v>3411523.36</v>
      </c>
      <c r="K31" s="7">
        <f t="shared" si="10"/>
        <v>0.03555147970204593</v>
      </c>
      <c r="L31" s="56">
        <f t="shared" si="11"/>
        <v>-0.10021410636429728</v>
      </c>
      <c r="M31" s="57">
        <f t="shared" si="12"/>
        <v>-0.2332970869183183</v>
      </c>
      <c r="N31" s="58">
        <f t="shared" si="13"/>
        <v>-0.10981739547578528</v>
      </c>
      <c r="O31" s="1"/>
    </row>
    <row r="32" spans="1:15" s="34" customFormat="1" ht="13.5">
      <c r="A32" s="22" t="s">
        <v>25</v>
      </c>
      <c r="B32" s="46">
        <v>157371.5</v>
      </c>
      <c r="C32" s="2">
        <v>124141.16</v>
      </c>
      <c r="D32" s="3">
        <v>128282.85</v>
      </c>
      <c r="E32" s="6">
        <f t="shared" si="7"/>
        <v>409795.51</v>
      </c>
      <c r="F32" s="53">
        <f t="shared" si="8"/>
        <v>0.0043364638314197755</v>
      </c>
      <c r="G32" s="46">
        <v>168867.69</v>
      </c>
      <c r="H32" s="2">
        <v>156785.59</v>
      </c>
      <c r="I32" s="3">
        <v>160788.73</v>
      </c>
      <c r="J32" s="6">
        <f t="shared" si="9"/>
        <v>486442.01</v>
      </c>
      <c r="K32" s="7">
        <f t="shared" si="10"/>
        <v>0.005069211440116718</v>
      </c>
      <c r="L32" s="56">
        <f t="shared" si="11"/>
        <v>-0.13554483467815825</v>
      </c>
      <c r="M32" s="57">
        <f t="shared" si="12"/>
        <v>-0.20216516418781338</v>
      </c>
      <c r="N32" s="58">
        <f t="shared" si="13"/>
        <v>-0.1575655441436894</v>
      </c>
      <c r="O32" s="1"/>
    </row>
    <row r="33" spans="1:15" s="34" customFormat="1" ht="13.5">
      <c r="A33" s="22" t="s">
        <v>26</v>
      </c>
      <c r="B33" s="2">
        <v>13621995.02</v>
      </c>
      <c r="C33" s="2">
        <v>774496.9</v>
      </c>
      <c r="D33" s="3">
        <v>660606.37</v>
      </c>
      <c r="E33" s="6">
        <f t="shared" si="7"/>
        <v>15057098.29</v>
      </c>
      <c r="F33" s="53">
        <f t="shared" si="8"/>
        <v>0.15933449866426683</v>
      </c>
      <c r="G33" s="46">
        <v>14080543.77</v>
      </c>
      <c r="H33" s="2">
        <v>700089.48</v>
      </c>
      <c r="I33" s="3">
        <v>572923.73</v>
      </c>
      <c r="J33" s="6">
        <f t="shared" si="9"/>
        <v>15353556.98</v>
      </c>
      <c r="K33" s="7">
        <f t="shared" si="10"/>
        <v>0.15999939373965644</v>
      </c>
      <c r="L33" s="56">
        <f t="shared" si="11"/>
        <v>-0.025989504204767422</v>
      </c>
      <c r="M33" s="57">
        <f t="shared" si="12"/>
        <v>0.15304417570555162</v>
      </c>
      <c r="N33" s="58">
        <f t="shared" si="13"/>
        <v>-0.019308795374659904</v>
      </c>
      <c r="O33" s="1"/>
    </row>
    <row r="34" spans="1:15" s="34" customFormat="1" ht="13.5">
      <c r="A34" s="22" t="s">
        <v>14</v>
      </c>
      <c r="B34" s="2">
        <v>277582.2</v>
      </c>
      <c r="C34" s="2">
        <v>339394.42</v>
      </c>
      <c r="D34" s="3">
        <v>275232.17</v>
      </c>
      <c r="E34" s="6">
        <f t="shared" si="7"/>
        <v>892208.79</v>
      </c>
      <c r="F34" s="53">
        <f t="shared" si="8"/>
        <v>0.009441370277360535</v>
      </c>
      <c r="G34" s="46">
        <v>287331.65</v>
      </c>
      <c r="H34" s="2">
        <v>379978.91</v>
      </c>
      <c r="I34" s="3">
        <v>297123.31</v>
      </c>
      <c r="J34" s="6">
        <f t="shared" si="9"/>
        <v>964433.8700000001</v>
      </c>
      <c r="K34" s="7">
        <f t="shared" si="10"/>
        <v>0.010050363880044077</v>
      </c>
      <c r="L34" s="56">
        <f t="shared" si="11"/>
        <v>-0.07542805856391666</v>
      </c>
      <c r="M34" s="57">
        <f t="shared" si="12"/>
        <v>-0.07367695250837103</v>
      </c>
      <c r="N34" s="58">
        <f t="shared" si="13"/>
        <v>-0.07488857686012218</v>
      </c>
      <c r="O34" s="1"/>
    </row>
    <row r="35" spans="1:15" s="34" customFormat="1" ht="13.5">
      <c r="A35" s="22" t="s">
        <v>27</v>
      </c>
      <c r="B35" s="2">
        <v>10066148.75</v>
      </c>
      <c r="C35" s="2">
        <v>5000538.14</v>
      </c>
      <c r="D35" s="14">
        <v>11194772.7</v>
      </c>
      <c r="E35" s="6">
        <f t="shared" si="7"/>
        <v>26261459.59</v>
      </c>
      <c r="F35" s="53">
        <f t="shared" si="8"/>
        <v>0.2778992616886578</v>
      </c>
      <c r="G35" s="46">
        <v>10217836.64</v>
      </c>
      <c r="H35" s="2">
        <v>5373115.01</v>
      </c>
      <c r="I35" s="14">
        <v>11017853.57</v>
      </c>
      <c r="J35" s="6">
        <f t="shared" si="9"/>
        <v>26608805.22</v>
      </c>
      <c r="K35" s="7">
        <f t="shared" si="10"/>
        <v>0.2772903183856621</v>
      </c>
      <c r="L35" s="56">
        <f t="shared" si="11"/>
        <v>-0.033626219346270636</v>
      </c>
      <c r="M35" s="57">
        <f t="shared" si="12"/>
        <v>0.016057495126067467</v>
      </c>
      <c r="N35" s="58">
        <f t="shared" si="13"/>
        <v>-0.013053785283787311</v>
      </c>
      <c r="O35" s="1"/>
    </row>
    <row r="36" spans="1:15" s="34" customFormat="1" ht="14.25" thickBot="1">
      <c r="A36" s="23" t="s">
        <v>9</v>
      </c>
      <c r="B36" s="2">
        <v>184823.68</v>
      </c>
      <c r="C36" s="2">
        <v>41258.88</v>
      </c>
      <c r="D36" s="37">
        <v>28657.13</v>
      </c>
      <c r="E36" s="6">
        <f t="shared" si="7"/>
        <v>254739.69</v>
      </c>
      <c r="F36" s="53">
        <f t="shared" si="8"/>
        <v>0.0026956602138273446</v>
      </c>
      <c r="G36" s="47">
        <v>237155.91</v>
      </c>
      <c r="H36" s="2">
        <v>46416.78</v>
      </c>
      <c r="I36" s="37">
        <v>30960.96</v>
      </c>
      <c r="J36" s="6">
        <f t="shared" si="9"/>
        <v>314533.65</v>
      </c>
      <c r="K36" s="7">
        <f t="shared" si="10"/>
        <v>0.0032777546842257064</v>
      </c>
      <c r="L36" s="61">
        <f t="shared" si="11"/>
        <v>-0.20273507297194238</v>
      </c>
      <c r="M36" s="57">
        <f t="shared" si="12"/>
        <v>-0.07441080638326458</v>
      </c>
      <c r="N36" s="58">
        <f t="shared" si="13"/>
        <v>-0.19010353900131205</v>
      </c>
      <c r="O36" s="1"/>
    </row>
    <row r="37" spans="1:15" s="34" customFormat="1" ht="15" thickBot="1" thickTop="1">
      <c r="A37" s="15" t="s">
        <v>8</v>
      </c>
      <c r="B37" s="16">
        <f>SUM(B23:B36)</f>
        <v>54935588.32000001</v>
      </c>
      <c r="C37" s="16">
        <f>SUM(C23:C36)</f>
        <v>9028150.66</v>
      </c>
      <c r="D37" s="17">
        <f>SUM(D23:D36)</f>
        <v>30536186.750000004</v>
      </c>
      <c r="E37" s="17">
        <f>SUM(E23:E36)</f>
        <v>94499925.73</v>
      </c>
      <c r="F37" s="54">
        <f>IF(E$37=0,"0.00%",E37/E$37)</f>
        <v>1</v>
      </c>
      <c r="G37" s="16">
        <f>SUM(G23:G36)</f>
        <v>55322805.95999999</v>
      </c>
      <c r="H37" s="16">
        <f>SUM(H23:H36)</f>
        <v>9750503.51</v>
      </c>
      <c r="I37" s="17">
        <f>SUM(I23:I36)</f>
        <v>30886785.26</v>
      </c>
      <c r="J37" s="17">
        <f>SUM(J23:J36)</f>
        <v>95960094.73</v>
      </c>
      <c r="K37" s="18">
        <f>IF(J$18=0,"0.00%",J37/J$37)</f>
        <v>1</v>
      </c>
      <c r="L37" s="62">
        <f t="shared" si="11"/>
        <v>-0.017051084369875458</v>
      </c>
      <c r="M37" s="19">
        <f>IF(I37=0,"0.00%",D37/I37-1)</f>
        <v>-0.011351084518790633</v>
      </c>
      <c r="N37" s="18">
        <f>IF(J37=0,"0.00%",E37/J37-1)</f>
        <v>-0.015216418909427265</v>
      </c>
      <c r="O37" s="36"/>
    </row>
    <row r="38" spans="3:15" s="34" customFormat="1" ht="14.2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3.5">
      <c r="C39" s="1"/>
      <c r="D39" s="1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3.5">
      <c r="A41" s="34"/>
      <c r="E41" s="52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&amp;C&amp;"Arial,Bold"&amp;14National Land Border Sales Jan - Aug 13-14</oddHeader>
    <oddFooter>&amp;LStatistics and Reference Materials/Land Border (Aug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2013-09-24T14:58:11Z</cp:lastPrinted>
  <dcterms:created xsi:type="dcterms:W3CDTF">2006-01-31T19:56:50Z</dcterms:created>
  <dcterms:modified xsi:type="dcterms:W3CDTF">2014-09-29T14:45:53Z</dcterms:modified>
  <cp:category/>
  <cp:version/>
  <cp:contentType/>
  <cp:contentStatus/>
</cp:coreProperties>
</file>