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<sst xmlns="http://schemas.openxmlformats.org/spreadsheetml/2006/main" count="90" uniqueCount="33">
  <si>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</si>
  <si>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</si>
  <si>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</si>
  <si>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</si>
  <si>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</si>
  <si>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</si>
  <si>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</si>
  <si>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</si>
  <si>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</si>
  <si>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</si>
  <si>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</si>
  <si>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</si>
  <si>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</si>
  <si>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</si>
  <si>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</si>
  <si>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</si>
  <si>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</si>
  <si>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</si>
  <si>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</si>
  <si>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</si>
  <si>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</si>
  <si>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</si>
  <si>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</si>
  <si>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</si>
  <si>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</si>
  <si>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</si>
  <si>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</si>
  <si>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</si>
  <si>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</si>
  <si>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Apr 15</t>
  </si>
  <si>
    <t>Jan - Apr 15</t>
  </si>
  <si>
    <t>Apr 16</t>
  </si>
  <si>
    <t>Jan - Apr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</si>
</sst>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4">
      <selection activeCell="D27" sqref="D2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6.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.75" thickTop="1">
      <c r="A4" s="21" t="s">
        <v>20</v>
      </c>
      <c r="B4" s="5">
        <v>138441.27</v>
      </c>
      <c r="C4" s="5">
        <v>82790.98</v>
      </c>
      <c r="D4" s="6">
        <v>30280.27</v>
      </c>
      <c r="E4" s="63">
        <f>SUM(B4:D4)</f>
        <v>251512.52</v>
      </c>
      <c r="F4" s="53">
        <f>IF(E$18=0,"0.00%",E4/E$18)</f>
        <v>0.02653700346743504</v>
      </c>
      <c r="G4" s="5">
        <v>122240.65</v>
      </c>
      <c r="H4" s="5">
        <v>83363.27</v>
      </c>
      <c r="I4" s="6">
        <v>26205.97</v>
      </c>
      <c r="J4" s="6">
        <f>SUM(G4:I4)</f>
        <v>231809.88999999998</v>
      </c>
      <c r="K4" s="7">
        <f>IF(J$18=0,"0.00%",J4/J$18)</f>
        <v>0.02429904185984436</v>
      </c>
      <c r="L4" s="56">
        <f>IF((G4+H4)=0,"0.00%",(B4+C4)/(G4+H4)-1)</f>
        <v>0.07601182895734682</v>
      </c>
      <c r="M4" s="57">
        <f>IF(I4=0,"0.00%",D4/I4-1)</f>
        <v>0.1554722072871182</v>
      </c>
      <c r="N4" s="58">
        <f>IF(J4=0,"0.00%",E4/J4-1)</f>
        <v>0.08499477740143013</v>
      </c>
      <c r="O4" s="1"/>
    </row>
    <row r="5" spans="1:15" s="34" customFormat="1" ht="15">
      <c r="A5" s="22" t="s">
        <v>21</v>
      </c>
      <c r="B5" s="2">
        <v>2903714.35</v>
      </c>
      <c r="C5" s="2">
        <v>0</v>
      </c>
      <c r="D5" s="3">
        <v>1116346.56</v>
      </c>
      <c r="E5" s="64">
        <f>SUM(B5:D5)</f>
        <v>4020060.91</v>
      </c>
      <c r="F5" s="53">
        <f aca="true" t="shared" si="0" ref="F5:F17">IF(E$18=0,"0.00%",E5/E$18)</f>
        <v>0.4241553076879436</v>
      </c>
      <c r="G5" s="2">
        <v>2628313.11</v>
      </c>
      <c r="H5" s="2">
        <v>0</v>
      </c>
      <c r="I5" s="3">
        <v>1032081.76</v>
      </c>
      <c r="J5" s="6">
        <f aca="true" t="shared" si="1" ref="J5:J17">SUM(G5:I5)</f>
        <v>3660394.87</v>
      </c>
      <c r="K5" s="7">
        <f aca="true" t="shared" si="2" ref="K5:K17">IF(J$18=0,"0.00%",J5/J$18)</f>
        <v>0.38369410455131814</v>
      </c>
      <c r="L5" s="56">
        <f aca="true" t="shared" si="3" ref="L5:L17">IF((G5+H5)=0,"0.00%",(B5+C5)/(G5+H5)-1)</f>
        <v>0.10478250819971757</v>
      </c>
      <c r="M5" s="57">
        <f aca="true" t="shared" si="4" ref="M5:M17">IF(I5=0,"0.00%",D5/I5-1)</f>
        <v>0.08164546963798691</v>
      </c>
      <c r="N5" s="58">
        <f aca="true" t="shared" si="5" ref="N5:N17">IF(J5=0,"0.00%",E5/J5-1)</f>
        <v>0.09825880889183969</v>
      </c>
      <c r="O5" s="1"/>
    </row>
    <row r="6" spans="1:15" s="34" customFormat="1" ht="15">
      <c r="A6" s="22" t="s">
        <v>22</v>
      </c>
      <c r="B6" s="2">
        <v>2740.6</v>
      </c>
      <c r="C6" s="2">
        <v>0</v>
      </c>
      <c r="D6" s="3">
        <v>417416.56</v>
      </c>
      <c r="E6" s="64">
        <f aca="true" t="shared" si="6" ref="E5:E17">SUM(B6:D6)</f>
        <v>420157.16</v>
      </c>
      <c r="F6" s="53">
        <f t="shared" si="0"/>
        <v>0.044330644103870685</v>
      </c>
      <c r="G6" s="2">
        <v>3698.55</v>
      </c>
      <c r="H6" s="2">
        <v>0</v>
      </c>
      <c r="I6" s="3">
        <v>399707.61</v>
      </c>
      <c r="J6" s="6">
        <f t="shared" si="1"/>
        <v>403406.16</v>
      </c>
      <c r="K6" s="7">
        <f t="shared" si="2"/>
        <v>0.04228630266102568</v>
      </c>
      <c r="L6" s="56">
        <f t="shared" si="3"/>
        <v>-0.2590069081126388</v>
      </c>
      <c r="M6" s="57">
        <f t="shared" si="4"/>
        <v>0.0443047606724325</v>
      </c>
      <c r="N6" s="58">
        <f t="shared" si="5"/>
        <v>0.04152390731961053</v>
      </c>
      <c r="O6" s="1"/>
    </row>
    <row r="7" spans="1:15" s="34" customFormat="1" ht="15">
      <c r="A7" s="22" t="s">
        <v>15</v>
      </c>
      <c r="B7" s="2">
        <v>42426.23</v>
      </c>
      <c r="C7" s="2">
        <v>69544.29</v>
      </c>
      <c r="D7" s="3">
        <v>38705.69</v>
      </c>
      <c r="E7" s="64">
        <f t="shared" si="6"/>
        <v>150676.21</v>
      </c>
      <c r="F7" s="53">
        <f t="shared" si="0"/>
        <v>0.015897797482328</v>
      </c>
      <c r="G7" s="2">
        <v>50081.56</v>
      </c>
      <c r="H7" s="2">
        <v>59324.24</v>
      </c>
      <c r="I7" s="3">
        <v>30587.78</v>
      </c>
      <c r="J7" s="6">
        <f t="shared" si="1"/>
        <v>139993.58</v>
      </c>
      <c r="K7" s="7">
        <f t="shared" si="2"/>
        <v>0.014674567424752542</v>
      </c>
      <c r="L7" s="56">
        <f t="shared" si="3"/>
        <v>0.02344226722897691</v>
      </c>
      <c r="M7" s="57">
        <f t="shared" si="4"/>
        <v>0.26539716187314033</v>
      </c>
      <c r="N7" s="58">
        <f t="shared" si="5"/>
        <v>0.07630799926682363</v>
      </c>
      <c r="O7" s="1"/>
    </row>
    <row r="8" spans="1:15" s="34" customFormat="1" ht="15">
      <c r="A8" s="22" t="s">
        <v>16</v>
      </c>
      <c r="B8" s="2">
        <v>69.29</v>
      </c>
      <c r="C8" s="2">
        <v>2301.34</v>
      </c>
      <c r="D8" s="3">
        <v>3007.04</v>
      </c>
      <c r="E8" s="64">
        <f t="shared" si="6"/>
        <v>5377.67</v>
      </c>
      <c r="F8" s="53">
        <f t="shared" si="0"/>
        <v>0.0005673961973611548</v>
      </c>
      <c r="G8" s="2">
        <v>500.22</v>
      </c>
      <c r="H8" s="2">
        <v>2479.81</v>
      </c>
      <c r="I8" s="3">
        <v>3291.37</v>
      </c>
      <c r="J8" s="6">
        <f t="shared" si="1"/>
        <v>6271.4</v>
      </c>
      <c r="K8" s="7">
        <f t="shared" si="2"/>
        <v>0.0006573878755553869</v>
      </c>
      <c r="L8" s="56">
        <f t="shared" si="3"/>
        <v>-0.2044945856249768</v>
      </c>
      <c r="M8" s="57">
        <f t="shared" si="4"/>
        <v>-0.08638651989900858</v>
      </c>
      <c r="N8" s="58">
        <f t="shared" si="5"/>
        <v>-0.14250884969863187</v>
      </c>
      <c r="O8" s="1"/>
    </row>
    <row r="9" spans="1:15" s="34" customFormat="1" ht="15">
      <c r="A9" s="22" t="s">
        <v>23</v>
      </c>
      <c r="B9" s="2">
        <v>1084.34</v>
      </c>
      <c r="C9" s="2">
        <v>2623.48</v>
      </c>
      <c r="D9" s="3">
        <v>41.59</v>
      </c>
      <c r="E9" s="64">
        <f t="shared" si="6"/>
        <v>3749.41</v>
      </c>
      <c r="F9" s="53">
        <f t="shared" si="0"/>
        <v>0.0003955990189706485</v>
      </c>
      <c r="G9" s="2">
        <v>1010.79</v>
      </c>
      <c r="H9" s="2">
        <v>2342.65</v>
      </c>
      <c r="I9" s="3">
        <v>123.35</v>
      </c>
      <c r="J9" s="6">
        <f t="shared" si="1"/>
        <v>3476.79</v>
      </c>
      <c r="K9" s="7">
        <f t="shared" si="2"/>
        <v>0.00036444806452342595</v>
      </c>
      <c r="L9" s="56">
        <f t="shared" si="3"/>
        <v>0.10567655899613526</v>
      </c>
      <c r="M9" s="57">
        <f t="shared" si="4"/>
        <v>-0.6628293473854884</v>
      </c>
      <c r="N9" s="58">
        <f t="shared" si="5"/>
        <v>0.07841140822425285</v>
      </c>
      <c r="O9" s="1"/>
    </row>
    <row r="10" spans="1:15" s="34" customFormat="1" ht="15">
      <c r="A10" s="22" t="s">
        <v>13</v>
      </c>
      <c r="B10" s="2">
        <v>285698.11</v>
      </c>
      <c r="C10" s="2">
        <v>33768.75</v>
      </c>
      <c r="D10" s="3">
        <v>225159.34</v>
      </c>
      <c r="E10" s="64">
        <f t="shared" si="6"/>
        <v>544626.2</v>
      </c>
      <c r="F10" s="53">
        <f t="shared" si="0"/>
        <v>0.05746333167770721</v>
      </c>
      <c r="G10" s="2">
        <v>275856.29</v>
      </c>
      <c r="H10" s="2">
        <v>32084.22</v>
      </c>
      <c r="I10" s="3">
        <v>218662.46</v>
      </c>
      <c r="J10" s="6">
        <f t="shared" si="1"/>
        <v>526602.97</v>
      </c>
      <c r="K10" s="7">
        <f t="shared" si="2"/>
        <v>0.055200179817816934</v>
      </c>
      <c r="L10" s="56">
        <f t="shared" si="3"/>
        <v>0.037430443951657955</v>
      </c>
      <c r="M10" s="57">
        <f t="shared" si="4"/>
        <v>0.029711913055400663</v>
      </c>
      <c r="N10" s="58">
        <f t="shared" si="5"/>
        <v>0.03422546211617461</v>
      </c>
      <c r="O10" s="1"/>
    </row>
    <row r="11" spans="1:15" s="34" customFormat="1" ht="15">
      <c r="A11" s="22" t="s">
        <v>28</v>
      </c>
      <c r="B11" s="2">
        <v>10926.88</v>
      </c>
      <c r="C11" s="2">
        <v>3491.86</v>
      </c>
      <c r="D11" s="3">
        <v>714.19</v>
      </c>
      <c r="E11" s="64">
        <f t="shared" si="6"/>
        <v>15132.93</v>
      </c>
      <c r="F11" s="53">
        <f t="shared" si="0"/>
        <v>0.001596670479395824</v>
      </c>
      <c r="G11" s="2">
        <v>13807.77</v>
      </c>
      <c r="H11" s="2">
        <v>4431.54</v>
      </c>
      <c r="I11" s="3">
        <v>1010.34</v>
      </c>
      <c r="J11" s="6">
        <f t="shared" si="1"/>
        <v>19249.65</v>
      </c>
      <c r="K11" s="7">
        <f t="shared" si="2"/>
        <v>0.0020178088654343135</v>
      </c>
      <c r="L11" s="56">
        <f t="shared" si="3"/>
        <v>-0.20946899855312517</v>
      </c>
      <c r="M11" s="57">
        <f t="shared" si="4"/>
        <v>-0.29311914800958094</v>
      </c>
      <c r="N11" s="58">
        <f t="shared" si="5"/>
        <v>-0.2138594727696348</v>
      </c>
      <c r="O11" s="1"/>
    </row>
    <row r="12" spans="1:15" s="34" customFormat="1" ht="15">
      <c r="A12" s="22" t="s">
        <v>24</v>
      </c>
      <c r="B12" s="2">
        <v>156440.99</v>
      </c>
      <c r="C12" s="2">
        <v>69822.38</v>
      </c>
      <c r="D12" s="3">
        <v>21402.86</v>
      </c>
      <c r="E12" s="64">
        <f t="shared" si="6"/>
        <v>247666.22999999998</v>
      </c>
      <c r="F12" s="53">
        <f t="shared" si="0"/>
        <v>0.02613118267144937</v>
      </c>
      <c r="G12" s="2">
        <v>188635.9</v>
      </c>
      <c r="H12" s="2">
        <v>81794.43</v>
      </c>
      <c r="I12" s="3">
        <v>12746.32</v>
      </c>
      <c r="J12" s="6">
        <f t="shared" si="1"/>
        <v>283176.64999999997</v>
      </c>
      <c r="K12" s="7">
        <f t="shared" si="2"/>
        <v>0.029683467224286657</v>
      </c>
      <c r="L12" s="56">
        <f t="shared" si="3"/>
        <v>-0.1633210298563773</v>
      </c>
      <c r="M12" s="57">
        <f t="shared" si="4"/>
        <v>0.6791403322684508</v>
      </c>
      <c r="N12" s="58">
        <f t="shared" si="5"/>
        <v>-0.12540024045061626</v>
      </c>
      <c r="O12" s="1"/>
    </row>
    <row r="13" spans="1:15" s="34" customFormat="1" ht="15">
      <c r="A13" s="22" t="s">
        <v>25</v>
      </c>
      <c r="B13" s="2">
        <v>11110.98</v>
      </c>
      <c r="C13" s="2">
        <v>5708.94</v>
      </c>
      <c r="D13" s="3">
        <v>14331.74</v>
      </c>
      <c r="E13" s="64">
        <f t="shared" si="6"/>
        <v>31151.659999999996</v>
      </c>
      <c r="F13" s="53">
        <f t="shared" si="0"/>
        <v>0.0032868014261729687</v>
      </c>
      <c r="G13" s="2">
        <v>9244.76</v>
      </c>
      <c r="H13" s="2">
        <v>11472.31</v>
      </c>
      <c r="I13" s="3">
        <v>12328.43</v>
      </c>
      <c r="J13" s="6">
        <f t="shared" si="1"/>
        <v>33045.5</v>
      </c>
      <c r="K13" s="7">
        <f t="shared" si="2"/>
        <v>0.0034639332591870297</v>
      </c>
      <c r="L13" s="56">
        <f t="shared" si="3"/>
        <v>-0.18811299088143263</v>
      </c>
      <c r="M13" s="57">
        <f t="shared" si="4"/>
        <v>0.1624951433394195</v>
      </c>
      <c r="N13" s="58">
        <f t="shared" si="5"/>
        <v>-0.057310072475828866</v>
      </c>
      <c r="O13" s="1"/>
    </row>
    <row r="14" spans="1:15" s="34" customFormat="1" ht="15">
      <c r="A14" s="22" t="s">
        <v>26</v>
      </c>
      <c r="B14" s="2">
        <v>1185371.17</v>
      </c>
      <c r="C14" s="2">
        <v>82074.98</v>
      </c>
      <c r="D14" s="3">
        <v>48000.25</v>
      </c>
      <c r="E14" s="64">
        <f t="shared" si="6"/>
        <v>1315446.4</v>
      </c>
      <c r="F14" s="53">
        <f t="shared" si="0"/>
        <v>0.13879231808430426</v>
      </c>
      <c r="G14" s="2">
        <v>1358680.85</v>
      </c>
      <c r="H14" s="2">
        <v>80757.97</v>
      </c>
      <c r="I14" s="3">
        <v>58007.99</v>
      </c>
      <c r="J14" s="6">
        <f t="shared" si="1"/>
        <v>1497446.81</v>
      </c>
      <c r="K14" s="7">
        <f t="shared" si="2"/>
        <v>0.1569670850500831</v>
      </c>
      <c r="L14" s="56">
        <f t="shared" si="3"/>
        <v>-0.11948591882494886</v>
      </c>
      <c r="M14" s="57">
        <f t="shared" si="4"/>
        <v>-0.1725234747833876</v>
      </c>
      <c r="N14" s="58">
        <f t="shared" si="5"/>
        <v>-0.12154048396550399</v>
      </c>
      <c r="O14" s="1"/>
    </row>
    <row r="15" spans="1:15" s="34" customFormat="1" ht="15">
      <c r="A15" s="22" t="s">
        <v>14</v>
      </c>
      <c r="B15" s="2">
        <v>26930.83</v>
      </c>
      <c r="C15" s="2">
        <v>30348.88</v>
      </c>
      <c r="D15" s="3">
        <v>26669.19</v>
      </c>
      <c r="E15" s="64">
        <f t="shared" si="6"/>
        <v>83948.90000000001</v>
      </c>
      <c r="F15" s="53">
        <f t="shared" si="0"/>
        <v>0.008857420896531742</v>
      </c>
      <c r="G15" s="2">
        <v>22215.4</v>
      </c>
      <c r="H15" s="2">
        <v>28044.87</v>
      </c>
      <c r="I15" s="3">
        <v>22905.27</v>
      </c>
      <c r="J15" s="6">
        <f t="shared" si="1"/>
        <v>73165.54000000001</v>
      </c>
      <c r="K15" s="7">
        <f t="shared" si="2"/>
        <v>0.0076694420551173086</v>
      </c>
      <c r="L15" s="56">
        <f t="shared" si="3"/>
        <v>0.13966180444315168</v>
      </c>
      <c r="M15" s="57">
        <f t="shared" si="4"/>
        <v>0.1643255023843857</v>
      </c>
      <c r="N15" s="58">
        <f t="shared" si="5"/>
        <v>0.1473830439849142</v>
      </c>
      <c r="O15" s="1"/>
    </row>
    <row r="16" spans="1:15" s="34" customFormat="1" ht="15">
      <c r="A16" s="22" t="s">
        <v>27</v>
      </c>
      <c r="B16" s="2">
        <v>844488.18</v>
      </c>
      <c r="C16" s="2">
        <v>435064.46</v>
      </c>
      <c r="D16" s="3">
        <v>1092810.37</v>
      </c>
      <c r="E16" s="64">
        <f t="shared" si="6"/>
        <v>2372363.0100000002</v>
      </c>
      <c r="F16" s="53">
        <f t="shared" si="0"/>
        <v>0.25030724284574235</v>
      </c>
      <c r="G16" s="2">
        <v>986716.64</v>
      </c>
      <c r="H16" s="2">
        <v>495272.04</v>
      </c>
      <c r="I16" s="3">
        <v>1160409.16</v>
      </c>
      <c r="J16" s="6">
        <f t="shared" si="1"/>
        <v>2642397.84</v>
      </c>
      <c r="K16" s="7">
        <f t="shared" si="2"/>
        <v>0.2769844536163764</v>
      </c>
      <c r="L16" s="56">
        <f t="shared" si="3"/>
        <v>-0.1365975615954096</v>
      </c>
      <c r="M16" s="57">
        <f t="shared" si="4"/>
        <v>-0.05825427127789973</v>
      </c>
      <c r="N16" s="58">
        <f t="shared" si="5"/>
        <v>-0.1021931012477666</v>
      </c>
      <c r="O16" s="1"/>
    </row>
    <row r="17" spans="1:15" s="34" customFormat="1" ht="15.75" thickBot="1">
      <c r="A17" s="23" t="s">
        <v>9</v>
      </c>
      <c r="B17" s="2">
        <v>9369.15</v>
      </c>
      <c r="C17" s="2">
        <v>4969.7</v>
      </c>
      <c r="D17" s="3">
        <v>1596.03</v>
      </c>
      <c r="E17" s="65">
        <f t="shared" si="6"/>
        <v>15934.88</v>
      </c>
      <c r="F17" s="53">
        <f t="shared" si="0"/>
        <v>0.0016812839607871658</v>
      </c>
      <c r="G17" s="2">
        <v>12697.06</v>
      </c>
      <c r="H17" s="2">
        <v>5003.47</v>
      </c>
      <c r="I17" s="3">
        <v>1739.62</v>
      </c>
      <c r="J17" s="6">
        <f t="shared" si="1"/>
        <v>19440.149999999998</v>
      </c>
      <c r="K17" s="7">
        <f t="shared" si="2"/>
        <v>0.0020377776746783897</v>
      </c>
      <c r="L17" s="56">
        <f t="shared" si="3"/>
        <v>-0.1899197368666362</v>
      </c>
      <c r="M17" s="57">
        <f t="shared" si="4"/>
        <v>-0.0825410147043607</v>
      </c>
      <c r="N17" s="58">
        <f t="shared" si="5"/>
        <v>-0.1803108515109194</v>
      </c>
      <c r="O17" s="1"/>
    </row>
    <row r="18" spans="1:15" s="34" customFormat="1" ht="16.5" thickBot="1" thickTop="1">
      <c r="A18" s="15" t="s">
        <v>8</v>
      </c>
      <c r="B18" s="17">
        <f>SUM(B4:B17)</f>
        <v>5618812.369999999</v>
      </c>
      <c r="C18" s="17">
        <f>SUM(C4:C17)</f>
        <v>822510.0399999999</v>
      </c>
      <c r="D18" s="17">
        <f>SUM(D4:D17)</f>
        <v>3036481.68</v>
      </c>
      <c r="E18" s="17">
        <f>SUM(B18:D18)</f>
        <v>9477804.09</v>
      </c>
      <c r="F18" s="54">
        <f>IF(E$18=0,"0.00%",E18/E$18)</f>
        <v>1</v>
      </c>
      <c r="G18" s="16">
        <f>SUM(G4:G17)</f>
        <v>5673699.549999999</v>
      </c>
      <c r="H18" s="16">
        <f>SUM(H4:H17)</f>
        <v>886370.8200000001</v>
      </c>
      <c r="I18" s="17">
        <f>SUM(I4:I17)</f>
        <v>2979807.43</v>
      </c>
      <c r="J18" s="17">
        <f>SUM(J4:J17)</f>
        <v>9539877.800000003</v>
      </c>
      <c r="K18" s="18">
        <f>IF(J$18=0,"0.00%",J18/J$18)</f>
        <v>1</v>
      </c>
      <c r="L18" s="59">
        <f>IF(H18=0,"0.00%",(B18+C18)/(G18+H18)-1)</f>
        <v>-0.018101628992129193</v>
      </c>
      <c r="M18" s="60">
        <f>IF(I18=0,"0.00%",D18/I18-1)</f>
        <v>0.01901943374911319</v>
      </c>
      <c r="N18" s="54">
        <f>IF(J18=0,"0.00%",E18/J18-1)</f>
        <v>-0.006506761543633499</v>
      </c>
      <c r="O18" s="36"/>
    </row>
    <row r="19" spans="1:15" s="34" customFormat="1" ht="15.7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9"/>
      <c r="C20" s="40" t="s">
        <v>32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5.75" thickTop="1">
      <c r="A23" s="21" t="s">
        <v>20</v>
      </c>
      <c r="B23" s="45">
        <v>417066.79</v>
      </c>
      <c r="C23" s="5">
        <v>247458.69</v>
      </c>
      <c r="D23" s="6">
        <v>71300.14</v>
      </c>
      <c r="E23" s="6">
        <f>SUM(B23:D23)</f>
        <v>735825.62</v>
      </c>
      <c r="F23" s="53">
        <f>IF(E$37=0,"0.00%",E23/E$37)</f>
        <v>0.020827095918316982</v>
      </c>
      <c r="G23" s="45">
        <v>322658.8</v>
      </c>
      <c r="H23" s="5">
        <v>197106.08</v>
      </c>
      <c r="I23" s="6">
        <v>73378.78</v>
      </c>
      <c r="J23" s="6">
        <f>SUM(G23:I23)</f>
        <v>593143.66</v>
      </c>
      <c r="K23" s="7">
        <f>IF(J$18=0,"0.00%",J23/J$37)</f>
        <v>0.01820073132789975</v>
      </c>
      <c r="L23" s="56">
        <f>IF((G23+H23)=0,"0.00",(B23+C23)/(G23+H23)-1)</f>
        <v>0.27851169936683684</v>
      </c>
      <c r="M23" s="57">
        <f>IF(I23=0,"0.00%",D23/I23-1)</f>
        <v>-0.028327535562733486</v>
      </c>
      <c r="N23" s="58">
        <f>IF(J23=0,"0.00%",E23/J23-1)</f>
        <v>0.24055211177676572</v>
      </c>
      <c r="O23" s="1"/>
    </row>
    <row r="24" spans="1:15" s="34" customFormat="1" ht="15">
      <c r="A24" s="22" t="s">
        <v>21</v>
      </c>
      <c r="B24" s="46">
        <v>11044482.52</v>
      </c>
      <c r="C24" s="2">
        <v>0</v>
      </c>
      <c r="D24" s="3">
        <v>4068443.39</v>
      </c>
      <c r="E24" s="6">
        <f>SUM(B24:D24)</f>
        <v>15112925.91</v>
      </c>
      <c r="F24" s="53">
        <f aca="true" t="shared" si="7" ref="F24:F36">IF(E$37=0,"0.00%",E24/E$37)</f>
        <v>0.42776216127672745</v>
      </c>
      <c r="G24" s="46">
        <v>8804960.88</v>
      </c>
      <c r="H24" s="2">
        <v>0</v>
      </c>
      <c r="I24" s="3">
        <v>3571010.26</v>
      </c>
      <c r="J24" s="6">
        <f aca="true" t="shared" si="8" ref="J24:J36">SUM(G24:I24)</f>
        <v>12375971.14</v>
      </c>
      <c r="K24" s="7">
        <f aca="true" t="shared" si="9" ref="K24:K36">IF(J$18=0,"0.00%",J24/J$37)</f>
        <v>0.37975913902709707</v>
      </c>
      <c r="L24" s="56">
        <f aca="true" t="shared" si="10" ref="L24:L37">IF((G24+H24)=0,"0.00",(B24+C24)/(G24+H24)-1)</f>
        <v>0.2543477104011844</v>
      </c>
      <c r="M24" s="57">
        <f aca="true" t="shared" si="11" ref="M24:M36">IF(I24=0,"0.00%",D24/I24-1)</f>
        <v>0.13929759193691038</v>
      </c>
      <c r="N24" s="58">
        <f aca="true" t="shared" si="12" ref="N24:N36">IF(J24=0,"0.00%",E24/J24-1)</f>
        <v>0.22115070720825858</v>
      </c>
      <c r="O24" s="1"/>
    </row>
    <row r="25" spans="1:15" s="34" customFormat="1" ht="15">
      <c r="A25" s="22" t="s">
        <v>22</v>
      </c>
      <c r="B25" s="46">
        <v>9980.52</v>
      </c>
      <c r="C25" s="2">
        <v>0</v>
      </c>
      <c r="D25" s="3">
        <v>1494363.88</v>
      </c>
      <c r="E25" s="6">
        <f aca="true" t="shared" si="13" ref="E25:E36">SUM(B25:D25)</f>
        <v>1504344.4</v>
      </c>
      <c r="F25" s="53">
        <f t="shared" si="7"/>
        <v>0.04257955181416897</v>
      </c>
      <c r="G25" s="46">
        <v>9249.58</v>
      </c>
      <c r="H25" s="2">
        <v>0</v>
      </c>
      <c r="I25" s="3">
        <v>1308517.95</v>
      </c>
      <c r="J25" s="6">
        <f t="shared" si="8"/>
        <v>1317767.53</v>
      </c>
      <c r="K25" s="7">
        <f t="shared" si="9"/>
        <v>0.040435959083099826</v>
      </c>
      <c r="L25" s="56">
        <f t="shared" si="10"/>
        <v>0.07902412866313946</v>
      </c>
      <c r="M25" s="57">
        <f t="shared" si="11"/>
        <v>0.1420278032869171</v>
      </c>
      <c r="N25" s="58">
        <f t="shared" si="12"/>
        <v>0.14158557238088876</v>
      </c>
      <c r="O25" s="1"/>
    </row>
    <row r="26" spans="1:15" s="34" customFormat="1" ht="15">
      <c r="A26" s="22" t="s">
        <v>15</v>
      </c>
      <c r="B26" s="46">
        <v>153742.17</v>
      </c>
      <c r="C26" s="2">
        <v>243787.61</v>
      </c>
      <c r="D26" s="3">
        <v>142003.64</v>
      </c>
      <c r="E26" s="6">
        <f t="shared" si="13"/>
        <v>539533.42</v>
      </c>
      <c r="F26" s="53">
        <f t="shared" si="7"/>
        <v>0.015271164776075074</v>
      </c>
      <c r="G26" s="46">
        <v>138806.03</v>
      </c>
      <c r="H26" s="2">
        <v>191466.39</v>
      </c>
      <c r="I26" s="3">
        <v>98913.55</v>
      </c>
      <c r="J26" s="6">
        <f t="shared" si="8"/>
        <v>429185.97000000003</v>
      </c>
      <c r="K26" s="7">
        <f t="shared" si="9"/>
        <v>0.013169656959115171</v>
      </c>
      <c r="L26" s="56">
        <f t="shared" si="10"/>
        <v>0.20364207220209307</v>
      </c>
      <c r="M26" s="57">
        <f t="shared" si="11"/>
        <v>0.4356338438970193</v>
      </c>
      <c r="N26" s="58">
        <f t="shared" si="12"/>
        <v>0.25710870744446757</v>
      </c>
      <c r="O26" s="1"/>
    </row>
    <row r="27" spans="1:15" s="34" customFormat="1" ht="15">
      <c r="A27" s="22" t="s">
        <v>16</v>
      </c>
      <c r="B27" s="46">
        <v>570.69</v>
      </c>
      <c r="C27" s="2">
        <v>6606.2</v>
      </c>
      <c r="D27" s="3">
        <v>11318.43</v>
      </c>
      <c r="E27" s="6">
        <f t="shared" si="13"/>
        <v>18495.32</v>
      </c>
      <c r="F27" s="53">
        <f t="shared" si="7"/>
        <v>0.0005234987654819173</v>
      </c>
      <c r="G27" s="46">
        <v>1338.7</v>
      </c>
      <c r="H27" s="2">
        <v>7867.17</v>
      </c>
      <c r="I27" s="3">
        <v>11584.62</v>
      </c>
      <c r="J27" s="6">
        <f t="shared" si="8"/>
        <v>20790.49</v>
      </c>
      <c r="K27" s="7">
        <f t="shared" si="9"/>
        <v>0.0006379603259442856</v>
      </c>
      <c r="L27" s="56">
        <f t="shared" si="10"/>
        <v>-0.22040067913190187</v>
      </c>
      <c r="M27" s="57">
        <f t="shared" si="11"/>
        <v>-0.022977879291681602</v>
      </c>
      <c r="N27" s="58">
        <f t="shared" si="12"/>
        <v>-0.11039518549105876</v>
      </c>
      <c r="O27" s="1"/>
    </row>
    <row r="28" spans="1:15" s="34" customFormat="1" ht="15">
      <c r="A28" s="22" t="s">
        <v>23</v>
      </c>
      <c r="B28" s="46">
        <v>4567.69</v>
      </c>
      <c r="C28" s="2">
        <v>9335.56</v>
      </c>
      <c r="D28" s="3">
        <v>319.09</v>
      </c>
      <c r="E28" s="6">
        <f t="shared" si="13"/>
        <v>14222.34</v>
      </c>
      <c r="F28" s="53">
        <f t="shared" si="7"/>
        <v>0.0004025546696279974</v>
      </c>
      <c r="G28" s="46">
        <v>3509.61</v>
      </c>
      <c r="H28" s="2">
        <v>7912.05</v>
      </c>
      <c r="I28" s="3">
        <v>598.44</v>
      </c>
      <c r="J28" s="6">
        <f t="shared" si="8"/>
        <v>12020.1</v>
      </c>
      <c r="K28" s="7">
        <f t="shared" si="9"/>
        <v>0.00036883916222671555</v>
      </c>
      <c r="L28" s="56">
        <f t="shared" si="10"/>
        <v>0.21727051934657493</v>
      </c>
      <c r="M28" s="57">
        <f t="shared" si="11"/>
        <v>-0.4667970055477576</v>
      </c>
      <c r="N28" s="58">
        <f t="shared" si="12"/>
        <v>0.18321311802730422</v>
      </c>
      <c r="O28" s="1"/>
    </row>
    <row r="29" spans="1:15" s="34" customFormat="1" ht="15">
      <c r="A29" s="22" t="s">
        <v>13</v>
      </c>
      <c r="B29" s="46">
        <v>992261.95</v>
      </c>
      <c r="C29" s="2">
        <v>121118.56</v>
      </c>
      <c r="D29" s="3">
        <v>751399.87</v>
      </c>
      <c r="E29" s="6">
        <f t="shared" si="13"/>
        <v>1864780.38</v>
      </c>
      <c r="F29" s="53">
        <f t="shared" si="7"/>
        <v>0.052781472654968964</v>
      </c>
      <c r="G29" s="46">
        <v>859998.45</v>
      </c>
      <c r="H29" s="2">
        <v>111412.93</v>
      </c>
      <c r="I29" s="3">
        <v>652823.99</v>
      </c>
      <c r="J29" s="6">
        <f t="shared" si="8"/>
        <v>1624235.3699999999</v>
      </c>
      <c r="K29" s="7">
        <f t="shared" si="9"/>
        <v>0.04983998578462735</v>
      </c>
      <c r="L29" s="56">
        <f t="shared" si="10"/>
        <v>0.14614727902405278</v>
      </c>
      <c r="M29" s="57">
        <f t="shared" si="11"/>
        <v>0.15099916901031785</v>
      </c>
      <c r="N29" s="58">
        <f t="shared" si="12"/>
        <v>0.14809738443265164</v>
      </c>
      <c r="O29" s="1"/>
    </row>
    <row r="30" spans="1:15" s="34" customFormat="1" ht="15">
      <c r="A30" s="22" t="s">
        <v>28</v>
      </c>
      <c r="B30" s="46">
        <v>42133.08</v>
      </c>
      <c r="C30" s="2">
        <v>13519.03</v>
      </c>
      <c r="D30" s="3">
        <v>2023.52</v>
      </c>
      <c r="E30" s="6">
        <f t="shared" si="13"/>
        <v>57675.63</v>
      </c>
      <c r="F30" s="53">
        <f t="shared" si="7"/>
        <v>0.0016324735718761198</v>
      </c>
      <c r="G30" s="46">
        <v>40794.24</v>
      </c>
      <c r="H30" s="2">
        <v>13601.91</v>
      </c>
      <c r="I30" s="3">
        <v>2907.12</v>
      </c>
      <c r="J30" s="6">
        <f t="shared" si="8"/>
        <v>57303.27</v>
      </c>
      <c r="K30" s="7">
        <f t="shared" si="9"/>
        <v>0.0017583622515329556</v>
      </c>
      <c r="L30" s="56">
        <f t="shared" si="10"/>
        <v>0.02308913406555435</v>
      </c>
      <c r="M30" s="57">
        <f t="shared" si="11"/>
        <v>-0.3039434216681802</v>
      </c>
      <c r="N30" s="58">
        <f t="shared" si="12"/>
        <v>0.006498058487761638</v>
      </c>
      <c r="O30" s="1"/>
    </row>
    <row r="31" spans="1:15" s="34" customFormat="1" ht="15">
      <c r="A31" s="22" t="s">
        <v>24</v>
      </c>
      <c r="B31" s="46">
        <v>592188.62</v>
      </c>
      <c r="C31" s="2">
        <v>417345.07</v>
      </c>
      <c r="D31" s="3">
        <v>50921.1</v>
      </c>
      <c r="E31" s="6">
        <f t="shared" si="13"/>
        <v>1060454.79</v>
      </c>
      <c r="F31" s="53">
        <f t="shared" si="7"/>
        <v>0.030015526815128687</v>
      </c>
      <c r="G31" s="46">
        <v>574338.98</v>
      </c>
      <c r="H31" s="2">
        <v>377869.36</v>
      </c>
      <c r="I31" s="3">
        <v>40205.04</v>
      </c>
      <c r="J31" s="6">
        <f t="shared" si="8"/>
        <v>992413.38</v>
      </c>
      <c r="K31" s="7">
        <f t="shared" si="9"/>
        <v>0.03045240219813338</v>
      </c>
      <c r="L31" s="56">
        <f t="shared" si="10"/>
        <v>0.060202528786925</v>
      </c>
      <c r="M31" s="57">
        <f t="shared" si="11"/>
        <v>0.2665352403579253</v>
      </c>
      <c r="N31" s="58">
        <f t="shared" si="12"/>
        <v>0.06856156050616735</v>
      </c>
      <c r="O31" s="1"/>
    </row>
    <row r="32" spans="1:15" s="34" customFormat="1" ht="15">
      <c r="A32" s="22" t="s">
        <v>25</v>
      </c>
      <c r="B32" s="46">
        <v>34393.34</v>
      </c>
      <c r="C32" s="2">
        <v>24626.98</v>
      </c>
      <c r="D32" s="3">
        <v>42196.81</v>
      </c>
      <c r="E32" s="6">
        <f t="shared" si="13"/>
        <v>101217.12999999999</v>
      </c>
      <c r="F32" s="53">
        <f t="shared" si="7"/>
        <v>0.002864889204437811</v>
      </c>
      <c r="G32" s="46">
        <v>29506.66</v>
      </c>
      <c r="H32" s="2">
        <v>38360.61</v>
      </c>
      <c r="I32" s="3">
        <v>44221.68</v>
      </c>
      <c r="J32" s="6">
        <f t="shared" si="8"/>
        <v>112088.95000000001</v>
      </c>
      <c r="K32" s="7">
        <f t="shared" si="9"/>
        <v>0.003439471752553823</v>
      </c>
      <c r="L32" s="56">
        <f t="shared" si="10"/>
        <v>-0.13035665056219314</v>
      </c>
      <c r="M32" s="57">
        <f t="shared" si="11"/>
        <v>-0.04578907902187346</v>
      </c>
      <c r="N32" s="58">
        <f t="shared" si="12"/>
        <v>-0.0969927901010762</v>
      </c>
      <c r="O32" s="1"/>
    </row>
    <row r="33" spans="1:15" s="34" customFormat="1" ht="15">
      <c r="A33" s="22" t="s">
        <v>26</v>
      </c>
      <c r="B33" s="46">
        <v>4332387.78</v>
      </c>
      <c r="C33" s="2">
        <v>307449.41</v>
      </c>
      <c r="D33" s="3">
        <v>182122.09</v>
      </c>
      <c r="E33" s="6">
        <f t="shared" si="13"/>
        <v>4821959.28</v>
      </c>
      <c r="F33" s="53">
        <f t="shared" si="7"/>
        <v>0.13648261994299504</v>
      </c>
      <c r="G33" s="46">
        <v>4286155.59</v>
      </c>
      <c r="H33" s="2">
        <v>310279.38</v>
      </c>
      <c r="I33" s="3">
        <v>189482.07</v>
      </c>
      <c r="J33" s="6">
        <f t="shared" si="8"/>
        <v>4785917.04</v>
      </c>
      <c r="K33" s="7">
        <f t="shared" si="9"/>
        <v>0.14685681745743898</v>
      </c>
      <c r="L33" s="56">
        <f t="shared" si="10"/>
        <v>0.009442583281016326</v>
      </c>
      <c r="M33" s="57">
        <f t="shared" si="11"/>
        <v>-0.03884261977927517</v>
      </c>
      <c r="N33" s="58">
        <f t="shared" si="12"/>
        <v>0.0075308952701780285</v>
      </c>
      <c r="O33" s="1"/>
    </row>
    <row r="34" spans="1:15" s="34" customFormat="1" ht="15">
      <c r="A34" s="22" t="s">
        <v>14</v>
      </c>
      <c r="B34" s="46">
        <v>83007.16</v>
      </c>
      <c r="C34" s="2">
        <v>104450.22</v>
      </c>
      <c r="D34" s="3">
        <v>91234</v>
      </c>
      <c r="E34" s="6">
        <f t="shared" si="13"/>
        <v>278691.38</v>
      </c>
      <c r="F34" s="53">
        <f t="shared" si="7"/>
        <v>0.007888189735589971</v>
      </c>
      <c r="G34" s="46">
        <v>59986.18</v>
      </c>
      <c r="H34" s="2">
        <v>83987.31</v>
      </c>
      <c r="I34" s="3">
        <v>83034.74</v>
      </c>
      <c r="J34" s="6">
        <f t="shared" si="8"/>
        <v>227008.22999999998</v>
      </c>
      <c r="K34" s="7">
        <f t="shared" si="9"/>
        <v>0.0069657927447999216</v>
      </c>
      <c r="L34" s="56">
        <f t="shared" si="10"/>
        <v>0.30202706067623986</v>
      </c>
      <c r="M34" s="57">
        <f t="shared" si="11"/>
        <v>0.09874493495132275</v>
      </c>
      <c r="N34" s="58">
        <f t="shared" si="12"/>
        <v>0.2276708205689284</v>
      </c>
      <c r="O34" s="1"/>
    </row>
    <row r="35" spans="1:15" s="34" customFormat="1" ht="15">
      <c r="A35" s="22" t="s">
        <v>27</v>
      </c>
      <c r="B35" s="46">
        <v>3253408.8</v>
      </c>
      <c r="C35" s="2">
        <v>1708249.04</v>
      </c>
      <c r="D35" s="14">
        <v>4194435.82</v>
      </c>
      <c r="E35" s="6">
        <f t="shared" si="13"/>
        <v>9156093.66</v>
      </c>
      <c r="F35" s="53">
        <f t="shared" si="7"/>
        <v>0.25915765326833007</v>
      </c>
      <c r="G35" s="46">
        <v>3752179.59</v>
      </c>
      <c r="H35" s="2">
        <v>1889670.12</v>
      </c>
      <c r="I35" s="14">
        <v>4323658.97</v>
      </c>
      <c r="J35" s="6">
        <f t="shared" si="8"/>
        <v>9965508.68</v>
      </c>
      <c r="K35" s="7">
        <f t="shared" si="9"/>
        <v>0.30579361841367886</v>
      </c>
      <c r="L35" s="56">
        <f t="shared" si="10"/>
        <v>-0.12056185559044252</v>
      </c>
      <c r="M35" s="57">
        <f t="shared" si="11"/>
        <v>-0.029887452016133298</v>
      </c>
      <c r="N35" s="58">
        <f t="shared" si="12"/>
        <v>-0.08122164617892835</v>
      </c>
      <c r="O35" s="1"/>
    </row>
    <row r="36" spans="1:15" s="34" customFormat="1" ht="15.75" thickBot="1">
      <c r="A36" s="23" t="s">
        <v>9</v>
      </c>
      <c r="B36" s="47">
        <v>39416.45</v>
      </c>
      <c r="C36" s="2">
        <v>15875.15</v>
      </c>
      <c r="D36" s="37">
        <v>8696.62</v>
      </c>
      <c r="E36" s="6">
        <f t="shared" si="13"/>
        <v>63988.22</v>
      </c>
      <c r="F36" s="53">
        <f t="shared" si="7"/>
        <v>0.0018111475862750866</v>
      </c>
      <c r="G36" s="47">
        <v>51531.98</v>
      </c>
      <c r="H36" s="2">
        <v>14982.51</v>
      </c>
      <c r="I36" s="37">
        <v>9133.17</v>
      </c>
      <c r="J36" s="6">
        <f t="shared" si="8"/>
        <v>75647.66</v>
      </c>
      <c r="K36" s="7">
        <f t="shared" si="9"/>
        <v>0.002321263511851933</v>
      </c>
      <c r="L36" s="61">
        <f t="shared" si="10"/>
        <v>-0.16872849810620216</v>
      </c>
      <c r="M36" s="57">
        <f t="shared" si="11"/>
        <v>-0.04779830004259189</v>
      </c>
      <c r="N36" s="58">
        <f t="shared" si="12"/>
        <v>-0.15412823080052973</v>
      </c>
      <c r="O36" s="1"/>
    </row>
    <row r="37" spans="1:15" s="34" customFormat="1" ht="16.5" thickBot="1" thickTop="1">
      <c r="A37" s="15" t="s">
        <v>8</v>
      </c>
      <c r="B37" s="16">
        <f>SUM(B23:B36)</f>
        <v>20999607.559999995</v>
      </c>
      <c r="C37" s="16">
        <f>SUM(C23:C36)</f>
        <v>3219821.52</v>
      </c>
      <c r="D37" s="17">
        <f>SUM(D23:D36)</f>
        <v>11110778.399999997</v>
      </c>
      <c r="E37" s="17">
        <f>SUM(E23:E36)</f>
        <v>35330207.48</v>
      </c>
      <c r="F37" s="54">
        <f>IF(E$37=0,"0.00%",E37/E$37)</f>
        <v>1</v>
      </c>
      <c r="G37" s="16">
        <f>SUM(G23:G36)</f>
        <v>18935015.27</v>
      </c>
      <c r="H37" s="16">
        <f>SUM(H23:H36)</f>
        <v>3244515.82</v>
      </c>
      <c r="I37" s="17">
        <f>SUM(I23:I36)</f>
        <v>10409470.38</v>
      </c>
      <c r="J37" s="17">
        <f>SUM(J23:J36)</f>
        <v>32589001.47</v>
      </c>
      <c r="K37" s="18">
        <f>IF(J$18=0,"0.00%",J37/J$37)</f>
        <v>1</v>
      </c>
      <c r="L37" s="62">
        <f t="shared" si="10"/>
        <v>0.09197209723336819</v>
      </c>
      <c r="M37" s="19">
        <f>IF(I37=0,"0.00%",D37/I37-1)</f>
        <v>0.0673721135080454</v>
      </c>
      <c r="N37" s="18">
        <f>IF(J37=0,"0.00%",E37/J37-1)</f>
        <v>0.0841144523106494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2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Apr 15-16</oddHeader>
    <oddFooter>&amp;LStatistics and Reference Materials/Land Border (Apr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2016-05-27T18:41:35Z</cp:lastPrinted>
  <dcterms:created xsi:type="dcterms:W3CDTF">2006-01-31T19:56:50Z</dcterms:created>
  <dcterms:modified xsi:type="dcterms:W3CDTF">2016-05-27T18:43:44Z</dcterms:modified>
  <cp:category/>
  <cp:version/>
  <cp:contentType/>
  <cp:contentStatus/>
</cp:coreProperties>
</file>