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55" windowHeight="88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<sst xmlns="http://schemas.openxmlformats.org/spreadsheetml/2006/main" count="90" uniqueCount="32">
  <si>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</si>
  <si>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</si>
  <si>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</si>
  <si>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</si>
  <si>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</si>
  <si>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</si>
  <si>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</si>
  <si>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</si>
  <si>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</si>
  <si>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</si>
  <si>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</si>
  <si>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</si>
  <si>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</si>
  <si>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</si>
  <si>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</si>
  <si>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</si>
  <si>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</si>
  <si>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</si>
  <si>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</si>
  <si>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</si>
  <si>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</si>
  <si>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</si>
  <si>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</si>
  <si>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</si>
  <si>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</si>
  <si>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</si>
  <si>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</si>
  <si>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</si>
  <si>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</si>
  <si>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Apr 14</t>
  </si>
  <si>
    <t>Jan - Apr 14</t>
  </si>
  <si>
    <t>Apr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</si>
</sst>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0">
      <selection activeCell="B37" sqref="B37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6.5" thickBot="1" thickTop="1">
      <c r="A1" s="25" t="s">
        <v>17</v>
      </c>
      <c r="B1" s="42"/>
      <c r="C1" s="35" t="s">
        <v>31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5.7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5.7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5.75" thickTop="1">
      <c r="A4" s="21" t="s">
        <v>20</v>
      </c>
      <c r="B4" s="5">
        <v>122240.65</v>
      </c>
      <c r="C4" s="5">
        <v>83363.27</v>
      </c>
      <c r="D4" s="6">
        <v>26205.97</v>
      </c>
      <c r="E4" s="63">
        <f>SUM(B4:D4)</f>
        <v>231809.88999999998</v>
      </c>
      <c r="F4" s="53">
        <f>IF(E$18=0,"0.00%",E4/E$18)</f>
        <v>0.02429904185984437</v>
      </c>
      <c r="G4" s="5">
        <v>113029.47</v>
      </c>
      <c r="H4" s="5">
        <v>60953.39</v>
      </c>
      <c r="I4" s="6">
        <v>28179.29</v>
      </c>
      <c r="J4" s="6">
        <f>SUM(G4:I4)</f>
        <v>202162.15</v>
      </c>
      <c r="K4" s="7">
        <f>IF(J$18=0,"0.00%",J4/J$18)</f>
        <v>0.020957609181868824</v>
      </c>
      <c r="L4" s="56">
        <f>IF((G4+H4)=0,"0.00%",(B4+C4)/(G4+H4)-1)</f>
        <v>0.18174813312069937</v>
      </c>
      <c r="M4" s="57">
        <f>IF(I4=0,"0.00%",D4/I4-1)</f>
        <v>-0.07002731438584864</v>
      </c>
      <c r="N4" s="58">
        <f>IF(J4=0,"0.00%",E4/J4-1)</f>
        <v>0.146653268181012</v>
      </c>
      <c r="O4" s="1"/>
    </row>
    <row r="5" spans="1:15" s="34" customFormat="1" ht="15">
      <c r="A5" s="22" t="s">
        <v>21</v>
      </c>
      <c r="B5" s="2">
        <v>2628313.11</v>
      </c>
      <c r="C5" s="2">
        <v>0</v>
      </c>
      <c r="D5" s="3">
        <v>1032081.76</v>
      </c>
      <c r="E5" s="64">
        <f aca="true" t="shared" si="0" ref="E5:E17">SUM(B5:D5)</f>
        <v>3660394.87</v>
      </c>
      <c r="F5" s="53">
        <f aca="true" t="shared" si="1" ref="F5:F17">IF(E$18=0,"0.00%",E5/E$18)</f>
        <v>0.3836941045513183</v>
      </c>
      <c r="G5" s="2">
        <v>2351980.7</v>
      </c>
      <c r="H5" s="2">
        <v>0</v>
      </c>
      <c r="I5" s="3">
        <v>1037632.91</v>
      </c>
      <c r="J5" s="6">
        <f aca="true" t="shared" si="2" ref="J5:J17">SUM(G5:I5)</f>
        <v>3389613.6100000003</v>
      </c>
      <c r="K5" s="7">
        <f aca="true" t="shared" si="3" ref="K5:K17">IF(J$18=0,"0.00%",J5/J$18)</f>
        <v>0.35139217363845576</v>
      </c>
      <c r="L5" s="56">
        <f aca="true" t="shared" si="4" ref="L5:L17">IF((G5+H5)=0,"0.00%",(B5+C5)/(G5+H5)-1)</f>
        <v>0.1174892336488984</v>
      </c>
      <c r="M5" s="57">
        <f aca="true" t="shared" si="5" ref="M5:M17">IF(I5=0,"0.00%",D5/I5-1)</f>
        <v>-0.005349820679839468</v>
      </c>
      <c r="N5" s="58">
        <f aca="true" t="shared" si="6" ref="N5:N17">IF(J5=0,"0.00%",E5/J5-1)</f>
        <v>0.07988558318303407</v>
      </c>
      <c r="O5" s="1"/>
    </row>
    <row r="6" spans="1:15" s="34" customFormat="1" ht="15">
      <c r="A6" s="22" t="s">
        <v>22</v>
      </c>
      <c r="B6" s="2">
        <v>3698.55</v>
      </c>
      <c r="C6" s="2">
        <v>0</v>
      </c>
      <c r="D6" s="3">
        <v>399707.61</v>
      </c>
      <c r="E6" s="64">
        <f t="shared" si="0"/>
        <v>403406.16</v>
      </c>
      <c r="F6" s="53">
        <f t="shared" si="1"/>
        <v>0.042286302661025704</v>
      </c>
      <c r="G6" s="2">
        <v>3120.72</v>
      </c>
      <c r="H6" s="2">
        <v>0</v>
      </c>
      <c r="I6" s="3">
        <v>372454.63</v>
      </c>
      <c r="J6" s="6">
        <f t="shared" si="2"/>
        <v>375575.35</v>
      </c>
      <c r="K6" s="7">
        <f t="shared" si="3"/>
        <v>0.038934891638437746</v>
      </c>
      <c r="L6" s="56">
        <f t="shared" si="4"/>
        <v>0.18515919403214665</v>
      </c>
      <c r="M6" s="57">
        <f t="shared" si="5"/>
        <v>0.07317127457913464</v>
      </c>
      <c r="N6" s="58">
        <f t="shared" si="6"/>
        <v>0.07410180140949074</v>
      </c>
      <c r="O6" s="1"/>
    </row>
    <row r="7" spans="1:15" s="34" customFormat="1" ht="15">
      <c r="A7" s="22" t="s">
        <v>15</v>
      </c>
      <c r="B7" s="2">
        <v>50081.56</v>
      </c>
      <c r="C7" s="2">
        <v>59324.24</v>
      </c>
      <c r="D7" s="3">
        <v>30587.78</v>
      </c>
      <c r="E7" s="64">
        <f t="shared" si="0"/>
        <v>139993.58</v>
      </c>
      <c r="F7" s="53">
        <f t="shared" si="1"/>
        <v>0.014674567424752549</v>
      </c>
      <c r="G7" s="2">
        <v>54480.25</v>
      </c>
      <c r="H7" s="2">
        <v>55617.35</v>
      </c>
      <c r="I7" s="3">
        <v>28704.55</v>
      </c>
      <c r="J7" s="6">
        <f t="shared" si="2"/>
        <v>138802.15</v>
      </c>
      <c r="K7" s="7">
        <f t="shared" si="3"/>
        <v>0.014389247509007665</v>
      </c>
      <c r="L7" s="56">
        <f t="shared" si="4"/>
        <v>-0.006283515716964061</v>
      </c>
      <c r="M7" s="57">
        <f t="shared" si="5"/>
        <v>0.06560736886660834</v>
      </c>
      <c r="N7" s="58">
        <f t="shared" si="6"/>
        <v>0.00858365666526062</v>
      </c>
      <c r="O7" s="1"/>
    </row>
    <row r="8" spans="1:15" s="34" customFormat="1" ht="15">
      <c r="A8" s="22" t="s">
        <v>16</v>
      </c>
      <c r="B8" s="2">
        <v>500.22</v>
      </c>
      <c r="C8" s="2">
        <v>2479.81</v>
      </c>
      <c r="D8" s="3">
        <v>3291.37</v>
      </c>
      <c r="E8" s="64">
        <f t="shared" si="0"/>
        <v>6271.4</v>
      </c>
      <c r="F8" s="53">
        <f t="shared" si="1"/>
        <v>0.0006573878755553871</v>
      </c>
      <c r="G8" s="2">
        <v>225.04</v>
      </c>
      <c r="H8" s="2">
        <v>2197.9</v>
      </c>
      <c r="I8" s="3">
        <v>2720.58</v>
      </c>
      <c r="J8" s="6">
        <f t="shared" si="2"/>
        <v>5143.52</v>
      </c>
      <c r="K8" s="7">
        <f t="shared" si="3"/>
        <v>0.0005332149563067367</v>
      </c>
      <c r="L8" s="56">
        <f t="shared" si="4"/>
        <v>0.22992315121298912</v>
      </c>
      <c r="M8" s="57">
        <f t="shared" si="5"/>
        <v>0.2098045269758655</v>
      </c>
      <c r="N8" s="58">
        <f t="shared" si="6"/>
        <v>0.21928173702056153</v>
      </c>
      <c r="O8" s="1"/>
    </row>
    <row r="9" spans="1:15" s="34" customFormat="1" ht="15">
      <c r="A9" s="22" t="s">
        <v>23</v>
      </c>
      <c r="B9" s="2">
        <v>1010.79</v>
      </c>
      <c r="C9" s="2">
        <v>2342.65</v>
      </c>
      <c r="D9" s="3">
        <v>123.35</v>
      </c>
      <c r="E9" s="64">
        <f t="shared" si="0"/>
        <v>3476.79</v>
      </c>
      <c r="F9" s="53">
        <f t="shared" si="1"/>
        <v>0.0003644480645234261</v>
      </c>
      <c r="G9" s="2">
        <v>1120.55</v>
      </c>
      <c r="H9" s="2">
        <v>3788.47</v>
      </c>
      <c r="I9" s="3">
        <v>143.4</v>
      </c>
      <c r="J9" s="6">
        <f t="shared" si="2"/>
        <v>5052.419999999999</v>
      </c>
      <c r="K9" s="7">
        <f t="shared" si="3"/>
        <v>0.000523770863055511</v>
      </c>
      <c r="L9" s="56">
        <f t="shared" si="4"/>
        <v>-0.3168819845916292</v>
      </c>
      <c r="M9" s="57">
        <f t="shared" si="5"/>
        <v>-0.139818688981869</v>
      </c>
      <c r="N9" s="58">
        <f t="shared" si="6"/>
        <v>-0.3118564964907904</v>
      </c>
      <c r="O9" s="1"/>
    </row>
    <row r="10" spans="1:15" s="34" customFormat="1" ht="15">
      <c r="A10" s="22" t="s">
        <v>13</v>
      </c>
      <c r="B10" s="2">
        <v>275856.29</v>
      </c>
      <c r="C10" s="2">
        <v>32084.22</v>
      </c>
      <c r="D10" s="3">
        <v>218662.46</v>
      </c>
      <c r="E10" s="64">
        <f t="shared" si="0"/>
        <v>526602.97</v>
      </c>
      <c r="F10" s="53">
        <f t="shared" si="1"/>
        <v>0.055200179817816955</v>
      </c>
      <c r="G10" s="2">
        <v>282642.69</v>
      </c>
      <c r="H10" s="2">
        <v>33692.82</v>
      </c>
      <c r="I10" s="3">
        <v>202322.32</v>
      </c>
      <c r="J10" s="6">
        <f t="shared" si="2"/>
        <v>518657.83</v>
      </c>
      <c r="K10" s="7">
        <f t="shared" si="3"/>
        <v>0.05376786950601861</v>
      </c>
      <c r="L10" s="56">
        <f t="shared" si="4"/>
        <v>-0.026538278930493764</v>
      </c>
      <c r="M10" s="57">
        <f t="shared" si="5"/>
        <v>0.08076291335528363</v>
      </c>
      <c r="N10" s="58">
        <f t="shared" si="6"/>
        <v>0.015318654304322221</v>
      </c>
      <c r="O10" s="1"/>
    </row>
    <row r="11" spans="1:15" s="34" customFormat="1" ht="15">
      <c r="A11" s="22" t="s">
        <v>28</v>
      </c>
      <c r="B11" s="2">
        <v>13807.77</v>
      </c>
      <c r="C11" s="2">
        <v>4431.54</v>
      </c>
      <c r="D11" s="3">
        <v>1010.34</v>
      </c>
      <c r="E11" s="64">
        <f t="shared" si="0"/>
        <v>19249.65</v>
      </c>
      <c r="F11" s="53">
        <f t="shared" si="1"/>
        <v>0.0020178088654343143</v>
      </c>
      <c r="G11" s="2">
        <v>16349.64</v>
      </c>
      <c r="H11" s="2">
        <v>4694.55</v>
      </c>
      <c r="I11" s="3">
        <v>656.78</v>
      </c>
      <c r="J11" s="6">
        <f t="shared" si="2"/>
        <v>21700.969999999998</v>
      </c>
      <c r="K11" s="7">
        <f t="shared" si="3"/>
        <v>0.002249681496400092</v>
      </c>
      <c r="L11" s="56">
        <f t="shared" si="4"/>
        <v>-0.13328524405073316</v>
      </c>
      <c r="M11" s="57">
        <f t="shared" si="5"/>
        <v>0.538323335058924</v>
      </c>
      <c r="N11" s="58">
        <f t="shared" si="6"/>
        <v>-0.11295900597991682</v>
      </c>
      <c r="O11" s="1"/>
    </row>
    <row r="12" spans="1:15" s="34" customFormat="1" ht="15">
      <c r="A12" s="22" t="s">
        <v>24</v>
      </c>
      <c r="B12" s="2">
        <v>188635.9</v>
      </c>
      <c r="C12" s="2">
        <v>81794.43</v>
      </c>
      <c r="D12" s="3">
        <v>12746.32</v>
      </c>
      <c r="E12" s="64">
        <f t="shared" si="0"/>
        <v>283176.64999999997</v>
      </c>
      <c r="F12" s="53">
        <f t="shared" si="1"/>
        <v>0.029683467224286667</v>
      </c>
      <c r="G12" s="2">
        <v>192407.14</v>
      </c>
      <c r="H12" s="2">
        <v>147545.75</v>
      </c>
      <c r="I12" s="3">
        <v>16174.57</v>
      </c>
      <c r="J12" s="6">
        <f t="shared" si="2"/>
        <v>356127.46</v>
      </c>
      <c r="K12" s="7">
        <f t="shared" si="3"/>
        <v>0.03691878091725688</v>
      </c>
      <c r="L12" s="56">
        <f t="shared" si="4"/>
        <v>-0.20450645382070454</v>
      </c>
      <c r="M12" s="57">
        <f t="shared" si="5"/>
        <v>-0.21195308437875016</v>
      </c>
      <c r="N12" s="58">
        <f t="shared" si="6"/>
        <v>-0.20484466432327364</v>
      </c>
      <c r="O12" s="1"/>
    </row>
    <row r="13" spans="1:15" s="34" customFormat="1" ht="15">
      <c r="A13" s="22" t="s">
        <v>25</v>
      </c>
      <c r="B13" s="2">
        <v>9244.76</v>
      </c>
      <c r="C13" s="2">
        <v>11472.31</v>
      </c>
      <c r="D13" s="3">
        <v>12328.43</v>
      </c>
      <c r="E13" s="64">
        <f t="shared" si="0"/>
        <v>33045.5</v>
      </c>
      <c r="F13" s="53">
        <f t="shared" si="1"/>
        <v>0.003463933259187031</v>
      </c>
      <c r="G13" s="2">
        <v>12717.11</v>
      </c>
      <c r="H13" s="2">
        <v>11056.64</v>
      </c>
      <c r="I13" s="3">
        <v>11756.14</v>
      </c>
      <c r="J13" s="6">
        <f t="shared" si="2"/>
        <v>35529.89</v>
      </c>
      <c r="K13" s="7">
        <f t="shared" si="3"/>
        <v>0.00368328863189667</v>
      </c>
      <c r="L13" s="56">
        <f t="shared" si="4"/>
        <v>-0.12857374204742622</v>
      </c>
      <c r="M13" s="57">
        <f t="shared" si="5"/>
        <v>0.048680093976424255</v>
      </c>
      <c r="N13" s="58">
        <f t="shared" si="6"/>
        <v>-0.06992394291116577</v>
      </c>
      <c r="O13" s="1"/>
    </row>
    <row r="14" spans="1:15" s="34" customFormat="1" ht="15">
      <c r="A14" s="22" t="s">
        <v>26</v>
      </c>
      <c r="B14" s="2">
        <v>1358680.85</v>
      </c>
      <c r="C14" s="2">
        <v>80757.97</v>
      </c>
      <c r="D14" s="3">
        <v>58007.99</v>
      </c>
      <c r="E14" s="64">
        <f t="shared" si="0"/>
        <v>1497446.81</v>
      </c>
      <c r="F14" s="53">
        <f t="shared" si="1"/>
        <v>0.15696708505008317</v>
      </c>
      <c r="G14" s="2">
        <v>1519962.84</v>
      </c>
      <c r="H14" s="2">
        <v>77606.85</v>
      </c>
      <c r="I14" s="3">
        <v>55784.42</v>
      </c>
      <c r="J14" s="6">
        <f t="shared" si="2"/>
        <v>1653354.11</v>
      </c>
      <c r="K14" s="7">
        <f t="shared" si="3"/>
        <v>0.17139879684014322</v>
      </c>
      <c r="L14" s="56">
        <f t="shared" si="4"/>
        <v>-0.09898214205603773</v>
      </c>
      <c r="M14" s="57">
        <f t="shared" si="5"/>
        <v>0.03986005411546811</v>
      </c>
      <c r="N14" s="58">
        <f t="shared" si="6"/>
        <v>-0.09429758516764453</v>
      </c>
      <c r="O14" s="1"/>
    </row>
    <row r="15" spans="1:15" s="34" customFormat="1" ht="15">
      <c r="A15" s="22" t="s">
        <v>14</v>
      </c>
      <c r="B15" s="2">
        <v>22215.4</v>
      </c>
      <c r="C15" s="2">
        <v>28044.87</v>
      </c>
      <c r="D15" s="3">
        <v>22905.27</v>
      </c>
      <c r="E15" s="64">
        <f t="shared" si="0"/>
        <v>73165.54000000001</v>
      </c>
      <c r="F15" s="53">
        <f t="shared" si="1"/>
        <v>0.007669442055117311</v>
      </c>
      <c r="G15" s="2">
        <v>21308.08</v>
      </c>
      <c r="H15" s="2">
        <v>27876.53</v>
      </c>
      <c r="I15" s="3">
        <v>22039.37</v>
      </c>
      <c r="J15" s="6">
        <f t="shared" si="2"/>
        <v>71223.98</v>
      </c>
      <c r="K15" s="7">
        <f t="shared" si="3"/>
        <v>0.00738359943845691</v>
      </c>
      <c r="L15" s="56">
        <f t="shared" si="4"/>
        <v>0.021869849125569996</v>
      </c>
      <c r="M15" s="57">
        <f t="shared" si="5"/>
        <v>0.039288781848120014</v>
      </c>
      <c r="N15" s="58">
        <f t="shared" si="6"/>
        <v>0.02725992004378308</v>
      </c>
      <c r="O15" s="1"/>
    </row>
    <row r="16" spans="1:15" s="34" customFormat="1" ht="15">
      <c r="A16" s="22" t="s">
        <v>27</v>
      </c>
      <c r="B16" s="2">
        <v>986716.64</v>
      </c>
      <c r="C16" s="2">
        <v>495272.04</v>
      </c>
      <c r="D16" s="3">
        <v>1160409.16</v>
      </c>
      <c r="E16" s="64">
        <f t="shared" si="0"/>
        <v>2642397.84</v>
      </c>
      <c r="F16" s="53">
        <f t="shared" si="1"/>
        <v>0.2769844536163765</v>
      </c>
      <c r="G16" s="2">
        <v>1075644.92</v>
      </c>
      <c r="H16" s="2">
        <v>544917.71</v>
      </c>
      <c r="I16" s="3">
        <v>1235326.68</v>
      </c>
      <c r="J16" s="6">
        <f t="shared" si="2"/>
        <v>2855889.3099999996</v>
      </c>
      <c r="K16" s="7">
        <f t="shared" si="3"/>
        <v>0.29606240349965124</v>
      </c>
      <c r="L16" s="56">
        <f t="shared" si="4"/>
        <v>-0.08550977755176292</v>
      </c>
      <c r="M16" s="57">
        <f t="shared" si="5"/>
        <v>-0.06064591756408921</v>
      </c>
      <c r="N16" s="58">
        <f t="shared" si="6"/>
        <v>-0.07475481253858529</v>
      </c>
      <c r="O16" s="1"/>
    </row>
    <row r="17" spans="1:15" s="34" customFormat="1" ht="15.75" thickBot="1">
      <c r="A17" s="23" t="s">
        <v>9</v>
      </c>
      <c r="B17" s="2">
        <v>12697.06</v>
      </c>
      <c r="C17" s="2">
        <v>5003.47</v>
      </c>
      <c r="D17" s="3">
        <v>1739.62</v>
      </c>
      <c r="E17" s="65">
        <f t="shared" si="0"/>
        <v>19440.149999999998</v>
      </c>
      <c r="F17" s="53">
        <f t="shared" si="1"/>
        <v>0.0020377776746783906</v>
      </c>
      <c r="G17" s="2">
        <v>12737.78</v>
      </c>
      <c r="H17" s="2">
        <v>2798.12</v>
      </c>
      <c r="I17" s="3">
        <v>1872.4</v>
      </c>
      <c r="J17" s="6">
        <f t="shared" si="2"/>
        <v>17408.300000000003</v>
      </c>
      <c r="K17" s="7">
        <f t="shared" si="3"/>
        <v>0.0018046718830440176</v>
      </c>
      <c r="L17" s="56">
        <f t="shared" si="4"/>
        <v>0.13933084018305975</v>
      </c>
      <c r="M17" s="57">
        <f t="shared" si="5"/>
        <v>-0.07091433454390095</v>
      </c>
      <c r="N17" s="58">
        <f t="shared" si="6"/>
        <v>0.11671731300586474</v>
      </c>
      <c r="O17" s="1"/>
    </row>
    <row r="18" spans="1:15" s="34" customFormat="1" ht="16.5" thickBot="1" thickTop="1">
      <c r="A18" s="15" t="s">
        <v>8</v>
      </c>
      <c r="B18" s="17">
        <f>SUM(B4:B17)</f>
        <v>5673699.549999999</v>
      </c>
      <c r="C18" s="17">
        <f>SUM(C4:C17)</f>
        <v>886370.8200000001</v>
      </c>
      <c r="D18" s="17">
        <f>SUM(D4:D17)</f>
        <v>2979807.43</v>
      </c>
      <c r="E18" s="17">
        <f>SUM(B18:D18)</f>
        <v>9539877.799999999</v>
      </c>
      <c r="F18" s="54">
        <f>IF(E$18=0,"0.00%",E18/E$18)</f>
        <v>1</v>
      </c>
      <c r="G18" s="16">
        <f>SUM(G4:G17)</f>
        <v>5657726.930000001</v>
      </c>
      <c r="H18" s="16">
        <f>SUM(H4:H17)</f>
        <v>972746.08</v>
      </c>
      <c r="I18" s="17">
        <f>SUM(I4:I17)</f>
        <v>3015768.04</v>
      </c>
      <c r="J18" s="17">
        <f>SUM(J4:J17)</f>
        <v>9646241.05</v>
      </c>
      <c r="K18" s="18">
        <f>IF(J$18=0,"0.00%",J18/J$18)</f>
        <v>1</v>
      </c>
      <c r="L18" s="59">
        <f>IF(H18=0,"0.00%",(B18+C18)/(G18+H18)-1)</f>
        <v>-0.0106180418642563</v>
      </c>
      <c r="M18" s="60">
        <f>IF(I18=0,"0.00%",D18/I18-1)</f>
        <v>-0.011924196265439502</v>
      </c>
      <c r="N18" s="54">
        <f>IF(J18=0,"0.00%",E18/J18-1)</f>
        <v>-0.011026393540103596</v>
      </c>
      <c r="O18" s="36"/>
    </row>
    <row r="19" spans="1:15" s="34" customFormat="1" ht="15.75" thickBot="1" thickTop="1">
      <c r="A19" s="33"/>
      <c r="B19" s="48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6.5" thickBot="1" thickTop="1">
      <c r="A20" s="25" t="s">
        <v>17</v>
      </c>
      <c r="B20" s="49"/>
      <c r="C20" s="40" t="s">
        <v>30</v>
      </c>
      <c r="D20" s="40"/>
      <c r="E20" s="30"/>
      <c r="F20" s="31"/>
      <c r="G20" s="32"/>
      <c r="H20" s="41" t="s">
        <v>30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5.75" thickTop="1">
      <c r="A21" s="20" t="s">
        <v>0</v>
      </c>
      <c r="B21" s="50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5.75" thickBot="1">
      <c r="A22" s="8" t="s">
        <v>4</v>
      </c>
      <c r="B22" s="51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5.75" thickTop="1">
      <c r="A23" s="21" t="s">
        <v>20</v>
      </c>
      <c r="B23" s="45">
        <v>322658.8</v>
      </c>
      <c r="C23" s="5">
        <v>197106.08</v>
      </c>
      <c r="D23" s="6">
        <v>73378.78</v>
      </c>
      <c r="E23" s="6">
        <f>SUM(B23:D23)</f>
        <v>593143.66</v>
      </c>
      <c r="F23" s="53">
        <f>IF(E$37=0,"0.00%",E23/E$37)</f>
        <v>0.01820073132789975</v>
      </c>
      <c r="G23" s="45">
        <v>290045.15</v>
      </c>
      <c r="H23" s="5">
        <v>176672.06</v>
      </c>
      <c r="I23" s="6">
        <v>100364.98</v>
      </c>
      <c r="J23" s="6">
        <f>SUM(G23:I23)</f>
        <v>567082.1900000001</v>
      </c>
      <c r="K23" s="7">
        <f>IF(J$18=0,"0.00%",J23/J$37)</f>
        <v>0.017619337968124524</v>
      </c>
      <c r="L23" s="56">
        <f>IF((G23+H23)=0,"0.00",(B23+C23)/(G23+H23)-1)</f>
        <v>0.11366126824421152</v>
      </c>
      <c r="M23" s="57">
        <f>IF(I23=0,"0.00%",D23/I23-1)</f>
        <v>-0.268880639442164</v>
      </c>
      <c r="N23" s="58">
        <f>IF(J23=0,"0.00%",E23/J23-1)</f>
        <v>0.04595713012958491</v>
      </c>
      <c r="O23" s="1"/>
    </row>
    <row r="24" spans="1:15" s="34" customFormat="1" ht="15">
      <c r="A24" s="22" t="s">
        <v>21</v>
      </c>
      <c r="B24" s="46">
        <v>8804960.88</v>
      </c>
      <c r="C24" s="2">
        <v>0</v>
      </c>
      <c r="D24" s="3">
        <v>3571010.26</v>
      </c>
      <c r="E24" s="6">
        <f>SUM(B24:D24)</f>
        <v>12375971.14</v>
      </c>
      <c r="F24" s="53">
        <f aca="true" t="shared" si="7" ref="F24:F36">IF(E$37=0,"0.00%",E24/E$37)</f>
        <v>0.37975913902709707</v>
      </c>
      <c r="G24" s="46">
        <v>7905313.86</v>
      </c>
      <c r="H24" s="2">
        <v>0</v>
      </c>
      <c r="I24" s="3">
        <v>3562818.9</v>
      </c>
      <c r="J24" s="6">
        <f aca="true" t="shared" si="8" ref="J24:J36">SUM(G24:I24)</f>
        <v>11468132.76</v>
      </c>
      <c r="K24" s="7">
        <f aca="true" t="shared" si="9" ref="K24:K36">IF(J$18=0,"0.00%",J24/J$37)</f>
        <v>0.35631679238905506</v>
      </c>
      <c r="L24" s="56">
        <f aca="true" t="shared" si="10" ref="L24:L37">IF((G24+H24)=0,"0.00",(B24+C24)/(G24+H24)-1)</f>
        <v>0.11380282123295737</v>
      </c>
      <c r="M24" s="57">
        <f aca="true" t="shared" si="11" ref="M24:M36">IF(I24=0,"0.00%",D24/I24-1)</f>
        <v>0.0022991233149682877</v>
      </c>
      <c r="N24" s="58">
        <f aca="true" t="shared" si="12" ref="N24:N36">IF(J24=0,"0.00%",E24/J24-1)</f>
        <v>0.07916183035188373</v>
      </c>
      <c r="O24" s="1"/>
    </row>
    <row r="25" spans="1:15" s="34" customFormat="1" ht="15">
      <c r="A25" s="22" t="s">
        <v>22</v>
      </c>
      <c r="B25" s="46">
        <v>9249.58</v>
      </c>
      <c r="C25" s="2">
        <v>0</v>
      </c>
      <c r="D25" s="3">
        <v>1308517.95</v>
      </c>
      <c r="E25" s="6">
        <f aca="true" t="shared" si="13" ref="E25:E36">SUM(B25:D25)</f>
        <v>1317767.53</v>
      </c>
      <c r="F25" s="53">
        <f t="shared" si="7"/>
        <v>0.040435959083099826</v>
      </c>
      <c r="G25" s="46">
        <v>10276.27</v>
      </c>
      <c r="H25" s="2">
        <v>0</v>
      </c>
      <c r="I25" s="3">
        <v>1302484.61</v>
      </c>
      <c r="J25" s="6">
        <f t="shared" si="8"/>
        <v>1312760.8800000001</v>
      </c>
      <c r="K25" s="7">
        <f t="shared" si="9"/>
        <v>0.040787698897848584</v>
      </c>
      <c r="L25" s="56">
        <f t="shared" si="10"/>
        <v>-0.09990881905594151</v>
      </c>
      <c r="M25" s="57">
        <f t="shared" si="11"/>
        <v>0.004632177573291818</v>
      </c>
      <c r="N25" s="58">
        <f t="shared" si="12"/>
        <v>0.003813832417065788</v>
      </c>
      <c r="O25" s="1"/>
    </row>
    <row r="26" spans="1:15" s="34" customFormat="1" ht="15">
      <c r="A26" s="22" t="s">
        <v>15</v>
      </c>
      <c r="B26" s="46">
        <v>138806.03</v>
      </c>
      <c r="C26" s="2">
        <v>191466.39</v>
      </c>
      <c r="D26" s="3">
        <v>98913.55</v>
      </c>
      <c r="E26" s="6">
        <f t="shared" si="13"/>
        <v>429185.97000000003</v>
      </c>
      <c r="F26" s="53">
        <f t="shared" si="7"/>
        <v>0.013169656959115171</v>
      </c>
      <c r="G26" s="46">
        <v>157257.29</v>
      </c>
      <c r="H26" s="2">
        <v>199812.2</v>
      </c>
      <c r="I26" s="3">
        <v>91531.45</v>
      </c>
      <c r="J26" s="6">
        <f t="shared" si="8"/>
        <v>448600.94</v>
      </c>
      <c r="K26" s="7">
        <f t="shared" si="9"/>
        <v>0.013938105823211184</v>
      </c>
      <c r="L26" s="56">
        <f t="shared" si="10"/>
        <v>-0.07504721279883064</v>
      </c>
      <c r="M26" s="57">
        <f t="shared" si="11"/>
        <v>0.08065096750898193</v>
      </c>
      <c r="N26" s="58">
        <f t="shared" si="12"/>
        <v>-0.043278932942048653</v>
      </c>
      <c r="O26" s="1"/>
    </row>
    <row r="27" spans="1:15" s="34" customFormat="1" ht="15">
      <c r="A27" s="22" t="s">
        <v>16</v>
      </c>
      <c r="B27" s="46">
        <v>1338.7</v>
      </c>
      <c r="C27" s="2">
        <v>7867.17</v>
      </c>
      <c r="D27" s="3">
        <v>11584.62</v>
      </c>
      <c r="E27" s="6">
        <f t="shared" si="13"/>
        <v>20790.49</v>
      </c>
      <c r="F27" s="53">
        <f t="shared" si="7"/>
        <v>0.0006379603259442856</v>
      </c>
      <c r="G27" s="46">
        <v>1132.91</v>
      </c>
      <c r="H27" s="2">
        <v>6803.69</v>
      </c>
      <c r="I27" s="3">
        <v>9531.35</v>
      </c>
      <c r="J27" s="6">
        <f t="shared" si="8"/>
        <v>17467.95</v>
      </c>
      <c r="K27" s="7">
        <f t="shared" si="9"/>
        <v>0.000542732112007081</v>
      </c>
      <c r="L27" s="56">
        <f t="shared" si="10"/>
        <v>0.1599261648564878</v>
      </c>
      <c r="M27" s="57">
        <f t="shared" si="11"/>
        <v>0.2154227890068039</v>
      </c>
      <c r="N27" s="58">
        <f t="shared" si="12"/>
        <v>0.1902077805352087</v>
      </c>
      <c r="O27" s="1"/>
    </row>
    <row r="28" spans="1:15" s="34" customFormat="1" ht="15">
      <c r="A28" s="22" t="s">
        <v>23</v>
      </c>
      <c r="B28" s="46">
        <v>3509.61</v>
      </c>
      <c r="C28" s="2">
        <v>7912.05</v>
      </c>
      <c r="D28" s="3">
        <v>598.44</v>
      </c>
      <c r="E28" s="6">
        <f t="shared" si="13"/>
        <v>12020.1</v>
      </c>
      <c r="F28" s="53">
        <f t="shared" si="7"/>
        <v>0.00036883916222671555</v>
      </c>
      <c r="G28" s="46">
        <v>4619.77</v>
      </c>
      <c r="H28" s="2">
        <v>9270.4</v>
      </c>
      <c r="I28" s="3">
        <v>598.81</v>
      </c>
      <c r="J28" s="6">
        <f t="shared" si="8"/>
        <v>14488.98</v>
      </c>
      <c r="K28" s="7">
        <f t="shared" si="9"/>
        <v>0.0004501750186042641</v>
      </c>
      <c r="L28" s="56">
        <f t="shared" si="10"/>
        <v>-0.17771632744595645</v>
      </c>
      <c r="M28" s="57">
        <f t="shared" si="11"/>
        <v>-0.000617892152769528</v>
      </c>
      <c r="N28" s="58">
        <f t="shared" si="12"/>
        <v>-0.17039708799377173</v>
      </c>
      <c r="O28" s="1"/>
    </row>
    <row r="29" spans="1:15" s="34" customFormat="1" ht="15">
      <c r="A29" s="22" t="s">
        <v>13</v>
      </c>
      <c r="B29" s="46">
        <v>859998.45</v>
      </c>
      <c r="C29" s="2">
        <v>111412.93</v>
      </c>
      <c r="D29" s="3">
        <v>652823.99</v>
      </c>
      <c r="E29" s="6">
        <f t="shared" si="13"/>
        <v>1624235.3699999999</v>
      </c>
      <c r="F29" s="53">
        <f t="shared" si="7"/>
        <v>0.04983998578462735</v>
      </c>
      <c r="G29" s="46">
        <v>842944.14</v>
      </c>
      <c r="H29" s="2">
        <v>111494.08</v>
      </c>
      <c r="I29" s="3">
        <v>604393.02</v>
      </c>
      <c r="J29" s="6">
        <f t="shared" si="8"/>
        <v>1558831.24</v>
      </c>
      <c r="K29" s="7">
        <f t="shared" si="9"/>
        <v>0.04843314591281844</v>
      </c>
      <c r="L29" s="56">
        <f t="shared" si="10"/>
        <v>0.01778340351877361</v>
      </c>
      <c r="M29" s="57">
        <f t="shared" si="11"/>
        <v>0.08013158391538</v>
      </c>
      <c r="N29" s="58">
        <f t="shared" si="12"/>
        <v>0.04195715887757023</v>
      </c>
      <c r="O29" s="1"/>
    </row>
    <row r="30" spans="1:15" s="34" customFormat="1" ht="15">
      <c r="A30" s="22" t="s">
        <v>28</v>
      </c>
      <c r="B30" s="46">
        <v>40794.24</v>
      </c>
      <c r="C30" s="2">
        <v>13601.91</v>
      </c>
      <c r="D30" s="3">
        <v>2907.12</v>
      </c>
      <c r="E30" s="6">
        <f t="shared" si="13"/>
        <v>57303.27</v>
      </c>
      <c r="F30" s="53">
        <f t="shared" si="7"/>
        <v>0.0017583622515329556</v>
      </c>
      <c r="G30" s="46">
        <v>49197.78</v>
      </c>
      <c r="H30" s="2">
        <v>13934.22</v>
      </c>
      <c r="I30" s="3">
        <v>2862.76</v>
      </c>
      <c r="J30" s="6">
        <f t="shared" si="8"/>
        <v>65994.76</v>
      </c>
      <c r="K30" s="7">
        <f t="shared" si="9"/>
        <v>0.002050468170346287</v>
      </c>
      <c r="L30" s="56">
        <f t="shared" si="10"/>
        <v>-0.13837435848697976</v>
      </c>
      <c r="M30" s="57">
        <f t="shared" si="11"/>
        <v>0.015495535776663072</v>
      </c>
      <c r="N30" s="58">
        <f t="shared" si="12"/>
        <v>-0.13169969858212982</v>
      </c>
      <c r="O30" s="1"/>
    </row>
    <row r="31" spans="1:15" s="34" customFormat="1" ht="15">
      <c r="A31" s="22" t="s">
        <v>24</v>
      </c>
      <c r="B31" s="46">
        <v>574338.98</v>
      </c>
      <c r="C31" s="2">
        <v>377869.36</v>
      </c>
      <c r="D31" s="3">
        <v>40205.04</v>
      </c>
      <c r="E31" s="6">
        <f t="shared" si="13"/>
        <v>992413.38</v>
      </c>
      <c r="F31" s="53">
        <f t="shared" si="7"/>
        <v>0.03045240219813338</v>
      </c>
      <c r="G31" s="46">
        <v>583933.99</v>
      </c>
      <c r="H31" s="2">
        <v>383696.61</v>
      </c>
      <c r="I31" s="3">
        <v>55213.69</v>
      </c>
      <c r="J31" s="6">
        <f t="shared" si="8"/>
        <v>1022844.29</v>
      </c>
      <c r="K31" s="7">
        <f t="shared" si="9"/>
        <v>0.03177994222367726</v>
      </c>
      <c r="L31" s="56">
        <f t="shared" si="10"/>
        <v>-0.015938168966545763</v>
      </c>
      <c r="M31" s="57">
        <f t="shared" si="11"/>
        <v>-0.27182841791591905</v>
      </c>
      <c r="N31" s="58">
        <f t="shared" si="12"/>
        <v>-0.0297512635085444</v>
      </c>
      <c r="O31" s="1"/>
    </row>
    <row r="32" spans="1:15" s="34" customFormat="1" ht="15">
      <c r="A32" s="22" t="s">
        <v>25</v>
      </c>
      <c r="B32" s="46">
        <v>29506.66</v>
      </c>
      <c r="C32" s="2">
        <v>38360.61</v>
      </c>
      <c r="D32" s="3">
        <v>44221.68</v>
      </c>
      <c r="E32" s="6">
        <f t="shared" si="13"/>
        <v>112088.95000000001</v>
      </c>
      <c r="F32" s="53">
        <f t="shared" si="7"/>
        <v>0.003439471752553823</v>
      </c>
      <c r="G32" s="46">
        <v>39554.23</v>
      </c>
      <c r="H32" s="2">
        <v>35075.09</v>
      </c>
      <c r="I32" s="3">
        <v>35525.75</v>
      </c>
      <c r="J32" s="6">
        <f t="shared" si="8"/>
        <v>110155.07</v>
      </c>
      <c r="K32" s="7">
        <f t="shared" si="9"/>
        <v>0.003422536347389811</v>
      </c>
      <c r="L32" s="56">
        <f t="shared" si="10"/>
        <v>-0.09060849006797866</v>
      </c>
      <c r="M32" s="57">
        <f t="shared" si="11"/>
        <v>0.24477822424579365</v>
      </c>
      <c r="N32" s="58">
        <f t="shared" si="12"/>
        <v>0.01755597813155596</v>
      </c>
      <c r="O32" s="1"/>
    </row>
    <row r="33" spans="1:15" s="34" customFormat="1" ht="15">
      <c r="A33" s="22" t="s">
        <v>26</v>
      </c>
      <c r="B33" s="46">
        <v>4286155.59</v>
      </c>
      <c r="C33" s="2">
        <v>310279.38</v>
      </c>
      <c r="D33" s="3">
        <v>189482.07</v>
      </c>
      <c r="E33" s="6">
        <f t="shared" si="13"/>
        <v>4785917.04</v>
      </c>
      <c r="F33" s="53">
        <f t="shared" si="7"/>
        <v>0.14685681745743898</v>
      </c>
      <c r="G33" s="46">
        <v>4523709.16</v>
      </c>
      <c r="H33" s="2">
        <v>291741.91</v>
      </c>
      <c r="I33" s="3">
        <v>177786.48</v>
      </c>
      <c r="J33" s="6">
        <f t="shared" si="8"/>
        <v>4993237.550000001</v>
      </c>
      <c r="K33" s="7">
        <f t="shared" si="9"/>
        <v>0.1551407212216982</v>
      </c>
      <c r="L33" s="56">
        <f t="shared" si="10"/>
        <v>-0.045481949004623656</v>
      </c>
      <c r="M33" s="57">
        <f t="shared" si="11"/>
        <v>0.06578447360001727</v>
      </c>
      <c r="N33" s="58">
        <f t="shared" si="12"/>
        <v>-0.04152025773338197</v>
      </c>
      <c r="O33" s="1"/>
    </row>
    <row r="34" spans="1:15" s="34" customFormat="1" ht="15">
      <c r="A34" s="22" t="s">
        <v>14</v>
      </c>
      <c r="B34" s="46">
        <v>59986.18</v>
      </c>
      <c r="C34" s="2">
        <v>83987.31</v>
      </c>
      <c r="D34" s="3">
        <v>83034.74</v>
      </c>
      <c r="E34" s="6">
        <f t="shared" si="13"/>
        <v>227008.22999999998</v>
      </c>
      <c r="F34" s="53">
        <f t="shared" si="7"/>
        <v>0.0069657927447999216</v>
      </c>
      <c r="G34" s="46">
        <v>59779.26</v>
      </c>
      <c r="H34" s="2">
        <v>85971.83</v>
      </c>
      <c r="I34" s="3">
        <v>62414.54</v>
      </c>
      <c r="J34" s="6">
        <f t="shared" si="8"/>
        <v>208165.63</v>
      </c>
      <c r="K34" s="7">
        <f t="shared" si="9"/>
        <v>0.006467740749039502</v>
      </c>
      <c r="L34" s="56">
        <f t="shared" si="10"/>
        <v>-0.012196135205575498</v>
      </c>
      <c r="M34" s="57">
        <f t="shared" si="11"/>
        <v>0.33037494147998214</v>
      </c>
      <c r="N34" s="58">
        <f t="shared" si="12"/>
        <v>0.0905173442897369</v>
      </c>
      <c r="O34" s="1"/>
    </row>
    <row r="35" spans="1:15" s="34" customFormat="1" ht="15">
      <c r="A35" s="22" t="s">
        <v>27</v>
      </c>
      <c r="B35" s="46">
        <v>3752179.59</v>
      </c>
      <c r="C35" s="2">
        <v>1889670.12</v>
      </c>
      <c r="D35" s="14">
        <v>4323658.97</v>
      </c>
      <c r="E35" s="6">
        <f t="shared" si="13"/>
        <v>9965508.68</v>
      </c>
      <c r="F35" s="53">
        <f t="shared" si="7"/>
        <v>0.30579361841367886</v>
      </c>
      <c r="G35" s="46">
        <v>3884255.53</v>
      </c>
      <c r="H35" s="2">
        <v>2027024.7</v>
      </c>
      <c r="I35" s="14">
        <v>4415100.88</v>
      </c>
      <c r="J35" s="6">
        <f t="shared" si="8"/>
        <v>10326381.11</v>
      </c>
      <c r="K35" s="7">
        <f t="shared" si="9"/>
        <v>0.32084237871188803</v>
      </c>
      <c r="L35" s="56">
        <f t="shared" si="10"/>
        <v>-0.04557904709586058</v>
      </c>
      <c r="M35" s="57">
        <f t="shared" si="11"/>
        <v>-0.020711171156750585</v>
      </c>
      <c r="N35" s="58">
        <f t="shared" si="12"/>
        <v>-0.0349466503468997</v>
      </c>
      <c r="O35" s="1"/>
    </row>
    <row r="36" spans="1:15" s="34" customFormat="1" ht="15.75" thickBot="1">
      <c r="A36" s="23" t="s">
        <v>9</v>
      </c>
      <c r="B36" s="47">
        <v>51531.98</v>
      </c>
      <c r="C36" s="2">
        <v>14982.51</v>
      </c>
      <c r="D36" s="37">
        <v>9133.17</v>
      </c>
      <c r="E36" s="6">
        <f t="shared" si="13"/>
        <v>75647.66</v>
      </c>
      <c r="F36" s="53">
        <f t="shared" si="7"/>
        <v>0.002321263511851933</v>
      </c>
      <c r="G36" s="47">
        <v>48107.11</v>
      </c>
      <c r="H36" s="2">
        <v>10568.04</v>
      </c>
      <c r="I36" s="37">
        <v>12397.03</v>
      </c>
      <c r="J36" s="6">
        <f t="shared" si="8"/>
        <v>71072.18000000001</v>
      </c>
      <c r="K36" s="7">
        <f t="shared" si="9"/>
        <v>0.002208224454291856</v>
      </c>
      <c r="L36" s="61">
        <f t="shared" si="10"/>
        <v>0.13360579393491112</v>
      </c>
      <c r="M36" s="57">
        <f t="shared" si="11"/>
        <v>-0.2632775753547423</v>
      </c>
      <c r="N36" s="58">
        <f t="shared" si="12"/>
        <v>0.06437793240618195</v>
      </c>
      <c r="O36" s="1"/>
    </row>
    <row r="37" spans="1:15" s="34" customFormat="1" ht="16.5" thickBot="1" thickTop="1">
      <c r="A37" s="15" t="s">
        <v>8</v>
      </c>
      <c r="B37" s="16">
        <f>SUM(B23:B36)</f>
        <v>18935015.27</v>
      </c>
      <c r="C37" s="16">
        <f>SUM(C23:C36)</f>
        <v>3244515.82</v>
      </c>
      <c r="D37" s="17">
        <f>SUM(D23:D36)</f>
        <v>10409470.38</v>
      </c>
      <c r="E37" s="17">
        <f>SUM(E23:E36)</f>
        <v>32589001.47</v>
      </c>
      <c r="F37" s="54">
        <f>IF(E$37=0,"0.00%",E37/E$37)</f>
        <v>1</v>
      </c>
      <c r="G37" s="16">
        <f>SUM(G23:G36)</f>
        <v>18400126.45</v>
      </c>
      <c r="H37" s="16">
        <f>SUM(H23:H36)</f>
        <v>3352064.83</v>
      </c>
      <c r="I37" s="17">
        <f>SUM(I23:I36)</f>
        <v>10433024.249999998</v>
      </c>
      <c r="J37" s="17">
        <f>SUM(J23:J36)</f>
        <v>32185215.529999997</v>
      </c>
      <c r="K37" s="18">
        <f>IF(J$18=0,"0.00%",J37/J$37)</f>
        <v>1</v>
      </c>
      <c r="L37" s="62">
        <f t="shared" si="10"/>
        <v>0.019645828068499682</v>
      </c>
      <c r="M37" s="19">
        <f>IF(I37=0,"0.00%",D37/I37-1)</f>
        <v>-0.0022576263061976354</v>
      </c>
      <c r="N37" s="18">
        <f>IF(J37=0,"0.00%",E37/J37-1)</f>
        <v>0.012545696318970734</v>
      </c>
      <c r="O37" s="36"/>
    </row>
    <row r="38" spans="3:15" s="34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4.25">
      <c r="C39" s="1"/>
      <c r="D39" s="1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4.25">
      <c r="A41" s="34"/>
      <c r="E41" s="52"/>
    </row>
    <row r="42" ht="14.25">
      <c r="A42" s="34"/>
    </row>
    <row r="43" ht="14.25">
      <c r="A43" s="34"/>
    </row>
    <row r="44" ht="14.25">
      <c r="A44" s="34"/>
    </row>
    <row r="45" ht="14.25">
      <c r="A45" s="34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&amp;C&amp;"Arial,Bold"&amp;14National Land Border Sales Jan - Apr 14-15</oddHeader>
    <oddFooter>&amp;LStatistics and Reference Materials/Land Border (Apr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2010-05-19T15:20:02Z</cp:lastPrinted>
  <dcterms:created xsi:type="dcterms:W3CDTF">2006-01-31T19:56:50Z</dcterms:created>
  <dcterms:modified xsi:type="dcterms:W3CDTF">2015-06-03T13:44:15Z</dcterms:modified>
  <cp:category/>
  <cp:version/>
  <cp:contentType/>
  <cp:contentStatus/>
</cp:coreProperties>
</file>