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60" windowHeight="881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<sst xmlns="http://schemas.openxmlformats.org/spreadsheetml/2006/main" count="90" uniqueCount="33">
  <si>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</si>
  <si>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</si>
  <si>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</si>
  <si>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</si>
  <si>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</si>
  <si>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</si>
  <si>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</si>
  <si>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</si>
  <si>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</si>
  <si>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</si>
  <si>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</si>
  <si>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</si>
  <si>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</si>
  <si>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</si>
  <si>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</si>
  <si>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</si>
  <si>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</si>
  <si>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</si>
  <si>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</si>
  <si>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</si>
  <si>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</si>
  <si>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</si>
  <si>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</si>
  <si>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</si>
  <si>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</si>
  <si>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</si>
  <si>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</si>
  <si>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</si>
  <si>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</si>
  <si>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Nov 16</t>
  </si>
  <si>
    <t>Jan - Nov 16</t>
  </si>
  <si>
    <t>Jan - Nov 17</t>
  </si>
  <si>
    <t>Nov 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</si>
</sst>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72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72" fontId="1" fillId="33" borderId="21" xfId="0" applyNumberFormat="1" applyFont="1" applyFill="1" applyBorder="1" applyAlignment="1">
      <alignment/>
    </xf>
    <xf numFmtId="172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72" fontId="2" fillId="0" borderId="38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172" fontId="1" fillId="0" borderId="36" xfId="0" applyNumberFormat="1" applyFont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72" fontId="2" fillId="0" borderId="42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0" fontId="2" fillId="0" borderId="13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">
      <selection activeCell="F42" sqref="F42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1.7109375" style="1" bestFit="1" customWidth="1"/>
    <col min="14" max="14" width="10.00390625" style="1" bestFit="1" customWidth="1"/>
    <col min="15" max="16384" width="9.140625" style="1" customWidth="1"/>
  </cols>
  <sheetData>
    <row r="1" spans="1:14" s="37" customFormat="1" ht="15" thickBot="1" thickTop="1">
      <c r="A1" s="25" t="s">
        <v>17</v>
      </c>
      <c r="B1" s="41"/>
      <c r="C1" s="35" t="s">
        <v>32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4.25" thickTop="1">
      <c r="A2" s="20" t="s">
        <v>0</v>
      </c>
      <c r="B2" s="42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2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4.2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4" customFormat="1" ht="14.25" thickTop="1">
      <c r="A4" s="21" t="s">
        <v>20</v>
      </c>
      <c r="B4" s="5">
        <v>117224.83</v>
      </c>
      <c r="C4" s="5">
        <v>90635.79</v>
      </c>
      <c r="D4" s="6">
        <v>25976.86</v>
      </c>
      <c r="E4" s="62">
        <f>SUM(B4:D4)</f>
        <v>233837.47999999998</v>
      </c>
      <c r="F4" s="52">
        <f>IF(E$18=0,"0.00%",E4/E$18)</f>
        <v>0.018971507946844216</v>
      </c>
      <c r="G4" s="5">
        <v>131281.85</v>
      </c>
      <c r="H4" s="5">
        <v>94192.57</v>
      </c>
      <c r="I4" s="6">
        <v>53968.9</v>
      </c>
      <c r="J4" s="6">
        <f>SUM(G4:I4)</f>
        <v>279443.32</v>
      </c>
      <c r="K4" s="7">
        <f>IF(J$18=0,"0.00%",J4/J$18)</f>
        <v>0.022628514928753354</v>
      </c>
      <c r="L4" s="55">
        <f>IF((G4+H4)=0,"0.00%",(B4+C4)/(G4+H4)-1)</f>
        <v>-0.07811883937876418</v>
      </c>
      <c r="M4" s="56">
        <f>IF(I4=0,"0.00%",D4/I4-1)</f>
        <v>-0.5186698265111944</v>
      </c>
      <c r="N4" s="57">
        <f>IF(J4=0,"0.00%",E4/J4-1)</f>
        <v>-0.16320246982465003</v>
      </c>
      <c r="O4" s="1"/>
    </row>
    <row r="5" spans="1:15" s="34" customFormat="1" ht="13.5">
      <c r="A5" s="22" t="s">
        <v>21</v>
      </c>
      <c r="B5" s="2">
        <v>4031494.27</v>
      </c>
      <c r="C5" s="2">
        <v>104.95</v>
      </c>
      <c r="D5" s="3">
        <v>1444922.62</v>
      </c>
      <c r="E5" s="63">
        <f aca="true" t="shared" si="0" ref="E5:E17">SUM(B5:D5)</f>
        <v>5476521.84</v>
      </c>
      <c r="F5" s="52">
        <f aca="true" t="shared" si="1" ref="F5:F17">IF(E$18=0,"0.00%",E5/E$18)</f>
        <v>0.44431661514923065</v>
      </c>
      <c r="G5" s="2">
        <v>3969577.99</v>
      </c>
      <c r="H5" s="2">
        <v>0</v>
      </c>
      <c r="I5" s="3">
        <v>1495797.44</v>
      </c>
      <c r="J5" s="6">
        <f aca="true" t="shared" si="2" ref="J5:J17">SUM(G5:I5)</f>
        <v>5465375.43</v>
      </c>
      <c r="K5" s="7">
        <f aca="true" t="shared" si="3" ref="K5:K17">IF(J$18=0,"0.00%",J5/J$18)</f>
        <v>0.44257035562344726</v>
      </c>
      <c r="L5" s="55">
        <f aca="true" t="shared" si="4" ref="L5:L17">IF((G5+H5)=0,"0.00%",(B5+C5)/(G5+H5)-1)</f>
        <v>0.015624136912347097</v>
      </c>
      <c r="M5" s="56">
        <f aca="true" t="shared" si="5" ref="M5:M17">IF(I5=0,"0.00%",D5/I5-1)</f>
        <v>-0.034011837859543204</v>
      </c>
      <c r="N5" s="57">
        <f aca="true" t="shared" si="6" ref="N5:N17">IF(J5=0,"0.00%",E5/J5-1)</f>
        <v>0.002039459163009516</v>
      </c>
      <c r="O5" s="1"/>
    </row>
    <row r="6" spans="1:15" s="34" customFormat="1" ht="13.5">
      <c r="A6" s="22" t="s">
        <v>22</v>
      </c>
      <c r="B6" s="2">
        <v>5870.87</v>
      </c>
      <c r="C6" s="2">
        <v>0</v>
      </c>
      <c r="D6" s="3">
        <v>573113.13</v>
      </c>
      <c r="E6" s="63">
        <f t="shared" si="0"/>
        <v>578984</v>
      </c>
      <c r="F6" s="52">
        <f t="shared" si="1"/>
        <v>0.046973648352247266</v>
      </c>
      <c r="G6" s="2">
        <v>4082.78</v>
      </c>
      <c r="H6" s="2">
        <v>0</v>
      </c>
      <c r="I6" s="3">
        <v>551848.61</v>
      </c>
      <c r="J6" s="6">
        <f t="shared" si="2"/>
        <v>555931.39</v>
      </c>
      <c r="K6" s="7">
        <f t="shared" si="3"/>
        <v>0.045017722227096366</v>
      </c>
      <c r="L6" s="55">
        <f t="shared" si="4"/>
        <v>0.4379589397420385</v>
      </c>
      <c r="M6" s="56">
        <f t="shared" si="5"/>
        <v>0.038533249182234997</v>
      </c>
      <c r="N6" s="57">
        <f t="shared" si="6"/>
        <v>0.0414666457312296</v>
      </c>
      <c r="O6" s="1"/>
    </row>
    <row r="7" spans="1:15" s="34" customFormat="1" ht="13.5">
      <c r="A7" s="22" t="s">
        <v>15</v>
      </c>
      <c r="B7" s="2">
        <v>61007.8</v>
      </c>
      <c r="C7" s="2">
        <v>120080.51</v>
      </c>
      <c r="D7" s="3">
        <v>72837.31</v>
      </c>
      <c r="E7" s="63">
        <f t="shared" si="0"/>
        <v>253925.62</v>
      </c>
      <c r="F7" s="52">
        <f t="shared" si="1"/>
        <v>0.020601282214199986</v>
      </c>
      <c r="G7" s="2">
        <v>53500.81</v>
      </c>
      <c r="H7" s="2">
        <v>138084.09</v>
      </c>
      <c r="I7" s="3">
        <v>55423.47</v>
      </c>
      <c r="J7" s="6">
        <f t="shared" si="2"/>
        <v>247008.37</v>
      </c>
      <c r="K7" s="7">
        <f t="shared" si="3"/>
        <v>0.02000202612849014</v>
      </c>
      <c r="L7" s="55">
        <f t="shared" si="4"/>
        <v>-0.05478819050979489</v>
      </c>
      <c r="M7" s="56">
        <f t="shared" si="5"/>
        <v>0.3141961338761359</v>
      </c>
      <c r="N7" s="57">
        <f t="shared" si="6"/>
        <v>0.02800411176350015</v>
      </c>
      <c r="O7" s="1"/>
    </row>
    <row r="8" spans="1:15" s="34" customFormat="1" ht="13.5">
      <c r="A8" s="22" t="s">
        <v>16</v>
      </c>
      <c r="B8" s="2">
        <v>79.25</v>
      </c>
      <c r="C8" s="2">
        <v>963.31</v>
      </c>
      <c r="D8" s="3">
        <v>4087.99</v>
      </c>
      <c r="E8" s="63">
        <f t="shared" si="0"/>
        <v>5130.549999999999</v>
      </c>
      <c r="F8" s="52">
        <f t="shared" si="1"/>
        <v>0.00041624751556799874</v>
      </c>
      <c r="G8" s="2">
        <v>78.76</v>
      </c>
      <c r="H8" s="2">
        <v>2407.83</v>
      </c>
      <c r="I8" s="3">
        <v>5117.53</v>
      </c>
      <c r="J8" s="6">
        <f t="shared" si="2"/>
        <v>7604.12</v>
      </c>
      <c r="K8" s="7">
        <f t="shared" si="3"/>
        <v>0.0006157597288066573</v>
      </c>
      <c r="L8" s="55">
        <f t="shared" si="4"/>
        <v>-0.5807270197338524</v>
      </c>
      <c r="M8" s="56">
        <f t="shared" si="5"/>
        <v>-0.20117908444112687</v>
      </c>
      <c r="N8" s="57">
        <f t="shared" si="6"/>
        <v>-0.32529339358137443</v>
      </c>
      <c r="O8" s="1"/>
    </row>
    <row r="9" spans="1:15" s="34" customFormat="1" ht="13.5">
      <c r="A9" s="22" t="s">
        <v>23</v>
      </c>
      <c r="B9" s="2">
        <v>6284.33</v>
      </c>
      <c r="C9" s="2">
        <v>2325.473</v>
      </c>
      <c r="D9" s="3">
        <v>328.05</v>
      </c>
      <c r="E9" s="63">
        <f t="shared" si="0"/>
        <v>8937.853</v>
      </c>
      <c r="F9" s="52">
        <f t="shared" si="1"/>
        <v>0.0007251384560645514</v>
      </c>
      <c r="G9" s="2">
        <v>3859.23</v>
      </c>
      <c r="H9" s="2">
        <v>2831.98</v>
      </c>
      <c r="I9" s="3">
        <v>63</v>
      </c>
      <c r="J9" s="6">
        <f t="shared" si="2"/>
        <v>6754.21</v>
      </c>
      <c r="K9" s="7">
        <f t="shared" si="3"/>
        <v>0.0005469364657453081</v>
      </c>
      <c r="L9" s="55">
        <f t="shared" si="4"/>
        <v>0.28673334120435623</v>
      </c>
      <c r="M9" s="56">
        <f t="shared" si="5"/>
        <v>4.207142857142857</v>
      </c>
      <c r="N9" s="57">
        <f t="shared" si="6"/>
        <v>0.32330102262144633</v>
      </c>
      <c r="O9" s="1"/>
    </row>
    <row r="10" spans="1:15" s="34" customFormat="1" ht="13.5">
      <c r="A10" s="22" t="s">
        <v>13</v>
      </c>
      <c r="B10" s="2">
        <v>360532.59</v>
      </c>
      <c r="C10" s="2">
        <v>40533.2</v>
      </c>
      <c r="D10" s="3">
        <v>290787.77</v>
      </c>
      <c r="E10" s="63">
        <f t="shared" si="0"/>
        <v>691853.56</v>
      </c>
      <c r="F10" s="52">
        <f t="shared" si="1"/>
        <v>0.05613088762157574</v>
      </c>
      <c r="G10" s="2">
        <v>362979.83</v>
      </c>
      <c r="H10" s="2">
        <v>38817.86</v>
      </c>
      <c r="I10" s="3">
        <v>272013.98</v>
      </c>
      <c r="J10" s="6">
        <f t="shared" si="2"/>
        <v>673811.6699999999</v>
      </c>
      <c r="K10" s="7">
        <f t="shared" si="3"/>
        <v>0.05456332766789067</v>
      </c>
      <c r="L10" s="55">
        <f t="shared" si="4"/>
        <v>-0.0018215634838516515</v>
      </c>
      <c r="M10" s="56">
        <f t="shared" si="5"/>
        <v>0.06901773945589129</v>
      </c>
      <c r="N10" s="57">
        <f t="shared" si="6"/>
        <v>0.026775864537935457</v>
      </c>
      <c r="O10" s="1"/>
    </row>
    <row r="11" spans="1:15" s="34" customFormat="1" ht="13.5">
      <c r="A11" s="22" t="s">
        <v>28</v>
      </c>
      <c r="B11" s="2">
        <v>17718.32</v>
      </c>
      <c r="C11" s="2">
        <v>4827.93</v>
      </c>
      <c r="D11" s="3">
        <v>603.19</v>
      </c>
      <c r="E11" s="63">
        <f t="shared" si="0"/>
        <v>23149.44</v>
      </c>
      <c r="F11" s="52">
        <f t="shared" si="1"/>
        <v>0.0018781411129002647</v>
      </c>
      <c r="G11" s="2">
        <v>29262.64</v>
      </c>
      <c r="H11" s="2">
        <v>6251.79</v>
      </c>
      <c r="I11" s="3">
        <v>631.77</v>
      </c>
      <c r="J11" s="6">
        <f t="shared" si="2"/>
        <v>36146.2</v>
      </c>
      <c r="K11" s="7">
        <f t="shared" si="3"/>
        <v>0.0029270151325059566</v>
      </c>
      <c r="L11" s="55">
        <f t="shared" si="4"/>
        <v>-0.3651524183268604</v>
      </c>
      <c r="M11" s="56">
        <f t="shared" si="5"/>
        <v>-0.04523798217705799</v>
      </c>
      <c r="N11" s="57">
        <f t="shared" si="6"/>
        <v>-0.35956089436787264</v>
      </c>
      <c r="O11" s="1"/>
    </row>
    <row r="12" spans="1:15" s="34" customFormat="1" ht="13.5">
      <c r="A12" s="22" t="s">
        <v>24</v>
      </c>
      <c r="B12" s="2">
        <v>243731.37</v>
      </c>
      <c r="C12" s="2">
        <v>115573.12</v>
      </c>
      <c r="D12" s="3">
        <v>10826.63</v>
      </c>
      <c r="E12" s="63">
        <f t="shared" si="0"/>
        <v>370131.12</v>
      </c>
      <c r="F12" s="52">
        <f t="shared" si="1"/>
        <v>0.03002917019313735</v>
      </c>
      <c r="G12" s="2">
        <v>218491.42</v>
      </c>
      <c r="H12" s="2">
        <v>90736.95</v>
      </c>
      <c r="I12" s="3">
        <v>17146.16</v>
      </c>
      <c r="J12" s="6">
        <f t="shared" si="2"/>
        <v>326374.52999999997</v>
      </c>
      <c r="K12" s="7">
        <f t="shared" si="3"/>
        <v>0.026428869097568187</v>
      </c>
      <c r="L12" s="55">
        <f t="shared" si="4"/>
        <v>0.16193895792937751</v>
      </c>
      <c r="M12" s="56">
        <f t="shared" si="5"/>
        <v>-0.36856823918591686</v>
      </c>
      <c r="N12" s="57">
        <f t="shared" si="6"/>
        <v>0.1340686419372248</v>
      </c>
      <c r="O12" s="1"/>
    </row>
    <row r="13" spans="1:15" s="34" customFormat="1" ht="13.5">
      <c r="A13" s="22" t="s">
        <v>25</v>
      </c>
      <c r="B13" s="2">
        <v>19707.24</v>
      </c>
      <c r="C13" s="2">
        <v>8491.31</v>
      </c>
      <c r="D13" s="3">
        <v>19407.58</v>
      </c>
      <c r="E13" s="63">
        <f t="shared" si="0"/>
        <v>47606.130000000005</v>
      </c>
      <c r="F13" s="52">
        <f t="shared" si="1"/>
        <v>0.003862340945572536</v>
      </c>
      <c r="G13" s="2">
        <v>32437.55</v>
      </c>
      <c r="H13" s="2">
        <v>9364.32</v>
      </c>
      <c r="I13" s="3">
        <v>19301.42</v>
      </c>
      <c r="J13" s="6">
        <f t="shared" si="2"/>
        <v>61103.28999999999</v>
      </c>
      <c r="K13" s="7">
        <f t="shared" si="3"/>
        <v>0.004947968374985472</v>
      </c>
      <c r="L13" s="55">
        <f t="shared" si="4"/>
        <v>-0.32542371908242373</v>
      </c>
      <c r="M13" s="56">
        <f t="shared" si="5"/>
        <v>0.00550011346315471</v>
      </c>
      <c r="N13" s="57">
        <f t="shared" si="6"/>
        <v>-0.22089088819930958</v>
      </c>
      <c r="O13" s="1"/>
    </row>
    <row r="14" spans="1:15" s="34" customFormat="1" ht="13.5">
      <c r="A14" s="22" t="s">
        <v>26</v>
      </c>
      <c r="B14" s="2">
        <v>1597080.97</v>
      </c>
      <c r="C14" s="2">
        <v>85065.93</v>
      </c>
      <c r="D14" s="3">
        <v>67057.55</v>
      </c>
      <c r="E14" s="63">
        <f t="shared" si="0"/>
        <v>1749204.45</v>
      </c>
      <c r="F14" s="52">
        <f t="shared" si="1"/>
        <v>0.14191500063989002</v>
      </c>
      <c r="G14" s="2">
        <v>1600379.24</v>
      </c>
      <c r="H14" s="2">
        <v>95905.9</v>
      </c>
      <c r="I14" s="3">
        <v>77337.11</v>
      </c>
      <c r="J14" s="6">
        <f t="shared" si="2"/>
        <v>1773622.25</v>
      </c>
      <c r="K14" s="7">
        <f t="shared" si="3"/>
        <v>0.1436228196905695</v>
      </c>
      <c r="L14" s="55">
        <f t="shared" si="4"/>
        <v>-0.008334825122620626</v>
      </c>
      <c r="M14" s="56">
        <f t="shared" si="5"/>
        <v>-0.1329188535749526</v>
      </c>
      <c r="N14" s="57">
        <f t="shared" si="6"/>
        <v>-0.013767193098755959</v>
      </c>
      <c r="O14" s="1"/>
    </row>
    <row r="15" spans="1:15" s="34" customFormat="1" ht="13.5">
      <c r="A15" s="22" t="s">
        <v>14</v>
      </c>
      <c r="B15" s="2">
        <v>24025.34</v>
      </c>
      <c r="C15" s="2">
        <v>27437.7</v>
      </c>
      <c r="D15" s="3">
        <v>35379.5</v>
      </c>
      <c r="E15" s="63">
        <f t="shared" si="0"/>
        <v>86842.54000000001</v>
      </c>
      <c r="F15" s="52">
        <f t="shared" si="1"/>
        <v>0.007045636729125447</v>
      </c>
      <c r="G15" s="2">
        <v>28431.47</v>
      </c>
      <c r="H15" s="2">
        <v>34693.08</v>
      </c>
      <c r="I15" s="3">
        <v>28977.97</v>
      </c>
      <c r="J15" s="6">
        <f t="shared" si="2"/>
        <v>92102.52</v>
      </c>
      <c r="K15" s="7">
        <f t="shared" si="3"/>
        <v>0.007458196706207915</v>
      </c>
      <c r="L15" s="55">
        <f t="shared" si="4"/>
        <v>-0.18473810902414356</v>
      </c>
      <c r="M15" s="56">
        <f t="shared" si="5"/>
        <v>0.22091022939149974</v>
      </c>
      <c r="N15" s="57">
        <f t="shared" si="6"/>
        <v>-0.05711005518632928</v>
      </c>
      <c r="O15" s="1"/>
    </row>
    <row r="16" spans="1:15" s="34" customFormat="1" ht="13.5">
      <c r="A16" s="22" t="s">
        <v>27</v>
      </c>
      <c r="B16" s="2">
        <v>1042493.81</v>
      </c>
      <c r="C16" s="2">
        <v>541179.22</v>
      </c>
      <c r="D16" s="3">
        <v>1185474.63</v>
      </c>
      <c r="E16" s="63">
        <f t="shared" si="0"/>
        <v>2769147.66</v>
      </c>
      <c r="F16" s="52">
        <f t="shared" si="1"/>
        <v>0.22466418487607323</v>
      </c>
      <c r="G16" s="2">
        <v>1045374.17</v>
      </c>
      <c r="H16" s="2">
        <v>516915.48</v>
      </c>
      <c r="I16" s="3">
        <v>1245497.68</v>
      </c>
      <c r="J16" s="6">
        <f t="shared" si="2"/>
        <v>2807787.33</v>
      </c>
      <c r="K16" s="7">
        <f t="shared" si="3"/>
        <v>0.2273665282593605</v>
      </c>
      <c r="L16" s="55">
        <f t="shared" si="4"/>
        <v>0.013687205826397264</v>
      </c>
      <c r="M16" s="56">
        <f t="shared" si="5"/>
        <v>-0.04819202071897877</v>
      </c>
      <c r="N16" s="57">
        <f t="shared" si="6"/>
        <v>-0.013761608504729517</v>
      </c>
      <c r="O16" s="1"/>
    </row>
    <row r="17" spans="1:15" s="34" customFormat="1" ht="14.25" thickBot="1">
      <c r="A17" s="23" t="s">
        <v>9</v>
      </c>
      <c r="B17" s="2">
        <v>17007.67</v>
      </c>
      <c r="C17" s="2">
        <v>7489.89</v>
      </c>
      <c r="D17" s="3">
        <v>5949.41</v>
      </c>
      <c r="E17" s="64">
        <f t="shared" si="0"/>
        <v>30446.969999999998</v>
      </c>
      <c r="F17" s="52">
        <f t="shared" si="1"/>
        <v>0.0024701982475706097</v>
      </c>
      <c r="G17" s="2">
        <v>7388.39</v>
      </c>
      <c r="H17" s="2">
        <v>4134.89</v>
      </c>
      <c r="I17" s="3">
        <v>4579.54</v>
      </c>
      <c r="J17" s="6">
        <f t="shared" si="2"/>
        <v>16102.82</v>
      </c>
      <c r="K17" s="7">
        <f t="shared" si="3"/>
        <v>0.001303959968572618</v>
      </c>
      <c r="L17" s="55">
        <f t="shared" si="4"/>
        <v>1.1259190091709996</v>
      </c>
      <c r="M17" s="56">
        <f t="shared" si="5"/>
        <v>0.2991282967284923</v>
      </c>
      <c r="N17" s="57">
        <f t="shared" si="6"/>
        <v>0.8907849680987552</v>
      </c>
      <c r="O17" s="1"/>
    </row>
    <row r="18" spans="1:15" s="34" customFormat="1" ht="15" thickBot="1" thickTop="1">
      <c r="A18" s="15" t="s">
        <v>8</v>
      </c>
      <c r="B18" s="17">
        <f>SUM(B4:B17)</f>
        <v>7544258.66</v>
      </c>
      <c r="C18" s="17">
        <f>SUM(C4:C17)</f>
        <v>1044708.333</v>
      </c>
      <c r="D18" s="17">
        <f>SUM(D4:D17)</f>
        <v>3736752.22</v>
      </c>
      <c r="E18" s="17">
        <f>SUM(B18:D18)</f>
        <v>12325719.213000001</v>
      </c>
      <c r="F18" s="53">
        <f>IF(E$18=0,"0.00%",E18/E$18)</f>
        <v>1</v>
      </c>
      <c r="G18" s="16">
        <f>SUM(G4:G17)</f>
        <v>7487126.129999999</v>
      </c>
      <c r="H18" s="16">
        <f>SUM(H4:H17)</f>
        <v>1034336.7400000001</v>
      </c>
      <c r="I18" s="17">
        <f>SUM(I4:I17)</f>
        <v>3827704.58</v>
      </c>
      <c r="J18" s="17">
        <f>SUM(J4:J17)</f>
        <v>12349167.450000001</v>
      </c>
      <c r="K18" s="18">
        <f>IF(J$18=0,"0.00%",J18/J$18)</f>
        <v>1</v>
      </c>
      <c r="L18" s="58">
        <f>IF(H18=0,"0.00%",(B18+C18)/(G18+H18)-1)</f>
        <v>0.007921658995622805</v>
      </c>
      <c r="M18" s="59">
        <f>IF(I18=0,"0.00%",D18/I18-1)</f>
        <v>-0.023761593429971528</v>
      </c>
      <c r="N18" s="53">
        <f>IF(J18=0,"0.00%",E18/J18-1)</f>
        <v>-0.0018987706738076149</v>
      </c>
      <c r="O18" s="36"/>
    </row>
    <row r="19" spans="1:15" s="34" customFormat="1" ht="15" thickBot="1" thickTop="1">
      <c r="A19" s="33"/>
      <c r="B19" s="47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5" thickBot="1" thickTop="1">
      <c r="A20" s="25" t="s">
        <v>17</v>
      </c>
      <c r="B20" s="48"/>
      <c r="C20" s="39" t="s">
        <v>31</v>
      </c>
      <c r="D20" s="39"/>
      <c r="E20" s="30"/>
      <c r="F20" s="31"/>
      <c r="G20" s="32"/>
      <c r="H20" s="40" t="s">
        <v>30</v>
      </c>
      <c r="I20" s="40"/>
      <c r="J20" s="30"/>
      <c r="K20" s="31"/>
      <c r="L20" s="32"/>
      <c r="M20" s="29" t="s">
        <v>12</v>
      </c>
      <c r="N20" s="31"/>
      <c r="O20" s="1"/>
    </row>
    <row r="21" spans="1:15" s="34" customFormat="1" ht="14.25" thickTop="1">
      <c r="A21" s="20" t="s">
        <v>0</v>
      </c>
      <c r="B21" s="49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2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4.25" thickBot="1">
      <c r="A22" s="8" t="s">
        <v>4</v>
      </c>
      <c r="B22" s="50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4" customFormat="1" ht="14.25" thickTop="1">
      <c r="A23" s="21" t="s">
        <v>20</v>
      </c>
      <c r="B23" s="44">
        <v>1588260.14</v>
      </c>
      <c r="C23" s="5">
        <v>1365877.42</v>
      </c>
      <c r="D23" s="6">
        <v>433081.18</v>
      </c>
      <c r="E23" s="6">
        <f>SUM(B23:D23)</f>
        <v>3387218.7399999998</v>
      </c>
      <c r="F23" s="52">
        <f>IF(E$37=0,"0.00%",E23/E$37)</f>
        <v>0.023469972474228773</v>
      </c>
      <c r="G23" s="44">
        <v>1902069.03</v>
      </c>
      <c r="H23" s="5">
        <v>1344029.49</v>
      </c>
      <c r="I23" s="6">
        <v>552753.64</v>
      </c>
      <c r="J23" s="6">
        <f>SUM(G23:I23)</f>
        <v>3798852.16</v>
      </c>
      <c r="K23" s="7">
        <f>IF(J$18=0,"0.00%",J23/J$37)</f>
        <v>0.026281201604323897</v>
      </c>
      <c r="L23" s="55">
        <f>IF((G23+H23)=0,"0.00",(B23+C23)/(G23+H23)-1)</f>
        <v>-0.089942113032355</v>
      </c>
      <c r="M23" s="65">
        <f>IF(I23=0,"0.00%",D23/I23-1)</f>
        <v>-0.21650234632557108</v>
      </c>
      <c r="N23" s="57">
        <f>IF(J23=0,"0.00%",E23/J23-1)</f>
        <v>-0.10835731496326517</v>
      </c>
      <c r="O23" s="1"/>
    </row>
    <row r="24" spans="1:15" s="34" customFormat="1" ht="13.5">
      <c r="A24" s="22" t="s">
        <v>21</v>
      </c>
      <c r="B24" s="45">
        <v>45723251.38</v>
      </c>
      <c r="C24" s="2">
        <v>2190.52</v>
      </c>
      <c r="D24" s="6">
        <v>17297959.19</v>
      </c>
      <c r="E24" s="6">
        <f aca="true" t="shared" si="7" ref="E24:E35">SUM(B24:D24)</f>
        <v>63023401.09</v>
      </c>
      <c r="F24" s="52">
        <f aca="true" t="shared" si="8" ref="F24:F36">IF(E$37=0,"0.00%",E24/E$37)</f>
        <v>0.43668791488044845</v>
      </c>
      <c r="G24" s="45">
        <v>44758395.5</v>
      </c>
      <c r="H24" s="2">
        <v>0</v>
      </c>
      <c r="I24" s="6">
        <v>17551523.67</v>
      </c>
      <c r="J24" s="6">
        <f aca="true" t="shared" si="9" ref="J24:J36">SUM(G24:I24)</f>
        <v>62309919.17</v>
      </c>
      <c r="K24" s="7">
        <f aca="true" t="shared" si="10" ref="K24:K36">IF(J$18=0,"0.00%",J24/J$37)</f>
        <v>0.43107219725441914</v>
      </c>
      <c r="L24" s="55">
        <f aca="true" t="shared" si="11" ref="L24:L37">IF((G24+H24)=0,"0.00",(B24+C24)/(G24+H24)-1)</f>
        <v>0.02160592195491029</v>
      </c>
      <c r="M24" s="65">
        <f aca="true" t="shared" si="12" ref="M24:M36">IF(I24=0,"0.00%",D24/I24-1)</f>
        <v>-0.014446864259050396</v>
      </c>
      <c r="N24" s="57">
        <f aca="true" t="shared" si="13" ref="N24:N36">IF(J24=0,"0.00%",E24/J24-1)</f>
        <v>0.011450535155621333</v>
      </c>
      <c r="O24" s="1"/>
    </row>
    <row r="25" spans="1:15" s="34" customFormat="1" ht="13.5">
      <c r="A25" s="22" t="s">
        <v>22</v>
      </c>
      <c r="B25" s="45">
        <v>58909.78</v>
      </c>
      <c r="C25" s="2">
        <v>0</v>
      </c>
      <c r="D25" s="34">
        <v>6902373.54</v>
      </c>
      <c r="E25" s="6">
        <f t="shared" si="7"/>
        <v>6961283.32</v>
      </c>
      <c r="F25" s="52">
        <f t="shared" si="8"/>
        <v>0.04823459612345789</v>
      </c>
      <c r="G25" s="45">
        <v>45382.88</v>
      </c>
      <c r="H25" s="2">
        <v>0</v>
      </c>
      <c r="I25" s="34">
        <v>6756707.56</v>
      </c>
      <c r="J25" s="6">
        <f t="shared" si="9"/>
        <v>6802090.4399999995</v>
      </c>
      <c r="K25" s="7">
        <f t="shared" si="10"/>
        <v>0.047058190910089066</v>
      </c>
      <c r="L25" s="55">
        <f t="shared" si="11"/>
        <v>0.29806173605553465</v>
      </c>
      <c r="M25" s="65">
        <f t="shared" si="12"/>
        <v>0.021558722011641995</v>
      </c>
      <c r="N25" s="57">
        <f t="shared" si="13"/>
        <v>0.023403522991088055</v>
      </c>
      <c r="O25" s="1"/>
    </row>
    <row r="26" spans="1:15" s="34" customFormat="1" ht="13.5">
      <c r="A26" s="22" t="s">
        <v>15</v>
      </c>
      <c r="B26" s="45">
        <v>865976.11</v>
      </c>
      <c r="C26" s="2">
        <v>1739775.66</v>
      </c>
      <c r="D26" s="3">
        <v>872340.54</v>
      </c>
      <c r="E26" s="6">
        <f t="shared" si="7"/>
        <v>3478092.31</v>
      </c>
      <c r="F26" s="52">
        <f t="shared" si="8"/>
        <v>0.024099633665384944</v>
      </c>
      <c r="G26" s="45">
        <v>935016.38</v>
      </c>
      <c r="H26" s="2">
        <v>1448387.88</v>
      </c>
      <c r="I26" s="3">
        <v>781709.16</v>
      </c>
      <c r="J26" s="6">
        <f t="shared" si="9"/>
        <v>3165113.42</v>
      </c>
      <c r="K26" s="7">
        <f t="shared" si="10"/>
        <v>0.02189687315748847</v>
      </c>
      <c r="L26" s="55">
        <f t="shared" si="11"/>
        <v>0.09328988528366566</v>
      </c>
      <c r="M26" s="65">
        <f t="shared" si="12"/>
        <v>0.11594002557165894</v>
      </c>
      <c r="N26" s="57">
        <f t="shared" si="13"/>
        <v>0.098883941416545</v>
      </c>
      <c r="O26" s="1"/>
    </row>
    <row r="27" spans="1:15" s="34" customFormat="1" ht="13.5">
      <c r="A27" s="22" t="s">
        <v>16</v>
      </c>
      <c r="B27" s="45">
        <v>878.62</v>
      </c>
      <c r="C27" s="2">
        <v>15575.59</v>
      </c>
      <c r="D27" s="3">
        <v>54263.95</v>
      </c>
      <c r="E27" s="6">
        <f t="shared" si="7"/>
        <v>70718.16</v>
      </c>
      <c r="F27" s="52">
        <f t="shared" si="8"/>
        <v>0.0004900047490372902</v>
      </c>
      <c r="G27" s="45">
        <v>2507.1</v>
      </c>
      <c r="H27" s="2">
        <v>25655.37</v>
      </c>
      <c r="I27" s="3">
        <v>67915.38</v>
      </c>
      <c r="J27" s="6">
        <f t="shared" si="9"/>
        <v>96077.85</v>
      </c>
      <c r="K27" s="7">
        <f t="shared" si="10"/>
        <v>0.0006646853415743324</v>
      </c>
      <c r="L27" s="55">
        <f t="shared" si="11"/>
        <v>-0.41573981259456294</v>
      </c>
      <c r="M27" s="65">
        <f t="shared" si="12"/>
        <v>-0.20100645833094077</v>
      </c>
      <c r="N27" s="57">
        <f t="shared" si="13"/>
        <v>-0.2639493910407029</v>
      </c>
      <c r="O27" s="1"/>
    </row>
    <row r="28" spans="1:15" s="34" customFormat="1" ht="13.5">
      <c r="A28" s="22" t="s">
        <v>23</v>
      </c>
      <c r="B28" s="45">
        <v>49450.6</v>
      </c>
      <c r="C28" s="2">
        <v>43787.38</v>
      </c>
      <c r="D28" s="3">
        <v>3703.49</v>
      </c>
      <c r="E28" s="6">
        <f t="shared" si="7"/>
        <v>96941.47</v>
      </c>
      <c r="F28" s="52">
        <f t="shared" si="8"/>
        <v>0.0006717055517091508</v>
      </c>
      <c r="G28" s="45">
        <v>36636.97</v>
      </c>
      <c r="H28" s="2">
        <v>43054.31</v>
      </c>
      <c r="I28" s="3">
        <v>1072.84</v>
      </c>
      <c r="J28" s="6">
        <f t="shared" si="9"/>
        <v>80764.12</v>
      </c>
      <c r="K28" s="7">
        <f t="shared" si="10"/>
        <v>0.0005587419648665158</v>
      </c>
      <c r="L28" s="55">
        <f t="shared" si="11"/>
        <v>0.16998974040823533</v>
      </c>
      <c r="M28" s="65">
        <f t="shared" si="12"/>
        <v>2.45204317512397</v>
      </c>
      <c r="N28" s="57">
        <f t="shared" si="13"/>
        <v>0.20030367445345787</v>
      </c>
      <c r="O28" s="1"/>
    </row>
    <row r="29" spans="1:15" s="34" customFormat="1" ht="13.5">
      <c r="A29" s="22" t="s">
        <v>13</v>
      </c>
      <c r="B29" s="45">
        <v>4397343.27</v>
      </c>
      <c r="C29" s="2">
        <v>465636.66</v>
      </c>
      <c r="D29" s="3">
        <v>4680050.22</v>
      </c>
      <c r="E29" s="6">
        <f t="shared" si="7"/>
        <v>9543030.149999999</v>
      </c>
      <c r="F29" s="52">
        <f t="shared" si="8"/>
        <v>0.06612346946959653</v>
      </c>
      <c r="G29" s="45">
        <v>4287228.03</v>
      </c>
      <c r="H29" s="2">
        <v>480913.53</v>
      </c>
      <c r="I29" s="3">
        <v>4245905.72</v>
      </c>
      <c r="J29" s="6">
        <f t="shared" si="9"/>
        <v>9014047.280000001</v>
      </c>
      <c r="K29" s="7">
        <f t="shared" si="10"/>
        <v>0.06236094058384928</v>
      </c>
      <c r="L29" s="55">
        <f t="shared" si="11"/>
        <v>0.019890007208594573</v>
      </c>
      <c r="M29" s="65">
        <f t="shared" si="12"/>
        <v>0.10225015076406363</v>
      </c>
      <c r="N29" s="57">
        <f t="shared" si="13"/>
        <v>0.05868427949936339</v>
      </c>
      <c r="O29" s="1"/>
    </row>
    <row r="30" spans="1:15" s="34" customFormat="1" ht="13.5">
      <c r="A30" s="22" t="s">
        <v>28</v>
      </c>
      <c r="B30" s="45">
        <v>147450.64</v>
      </c>
      <c r="C30" s="2">
        <v>54741.72</v>
      </c>
      <c r="D30" s="3">
        <v>13827.87</v>
      </c>
      <c r="E30" s="6">
        <f t="shared" si="7"/>
        <v>216020.23</v>
      </c>
      <c r="F30" s="52">
        <f t="shared" si="8"/>
        <v>0.001496799953337696</v>
      </c>
      <c r="G30" s="45">
        <v>189543.84</v>
      </c>
      <c r="H30" s="2">
        <v>64023.86</v>
      </c>
      <c r="I30" s="3">
        <v>11434.23</v>
      </c>
      <c r="J30" s="6">
        <f t="shared" si="9"/>
        <v>265001.93</v>
      </c>
      <c r="K30" s="7">
        <f t="shared" si="10"/>
        <v>0.0018333351377024707</v>
      </c>
      <c r="L30" s="55">
        <f t="shared" si="11"/>
        <v>-0.20260995387030756</v>
      </c>
      <c r="M30" s="65">
        <f t="shared" si="12"/>
        <v>0.20933985060646854</v>
      </c>
      <c r="N30" s="57">
        <f t="shared" si="13"/>
        <v>-0.18483525761491615</v>
      </c>
      <c r="O30" s="1"/>
    </row>
    <row r="31" spans="1:15" s="34" customFormat="1" ht="13.5">
      <c r="A31" s="22" t="s">
        <v>24</v>
      </c>
      <c r="B31" s="45">
        <v>2626629.15</v>
      </c>
      <c r="C31" s="2">
        <v>1240479.77</v>
      </c>
      <c r="D31" s="3">
        <v>239366.52</v>
      </c>
      <c r="E31" s="6">
        <f t="shared" si="7"/>
        <v>4106475.44</v>
      </c>
      <c r="F31" s="52">
        <f t="shared" si="8"/>
        <v>0.028453688096593516</v>
      </c>
      <c r="G31" s="45">
        <v>2687686.81</v>
      </c>
      <c r="H31" s="2">
        <v>1369597.57</v>
      </c>
      <c r="I31" s="3">
        <v>244864.08</v>
      </c>
      <c r="J31" s="6">
        <f t="shared" si="9"/>
        <v>4302148.46</v>
      </c>
      <c r="K31" s="7">
        <f t="shared" si="10"/>
        <v>0.02976310376052949</v>
      </c>
      <c r="L31" s="55">
        <f t="shared" si="11"/>
        <v>-0.04687259807014066</v>
      </c>
      <c r="M31" s="65">
        <f t="shared" si="12"/>
        <v>-0.02245147593718111</v>
      </c>
      <c r="N31" s="57">
        <f t="shared" si="13"/>
        <v>-0.04548262846326789</v>
      </c>
      <c r="O31" s="1"/>
    </row>
    <row r="32" spans="1:15" s="34" customFormat="1" ht="13.5">
      <c r="A32" s="22" t="s">
        <v>25</v>
      </c>
      <c r="B32" s="45">
        <v>349979.06</v>
      </c>
      <c r="C32" s="2">
        <v>125418.38</v>
      </c>
      <c r="D32" s="3">
        <v>278764.39</v>
      </c>
      <c r="E32" s="6">
        <f t="shared" si="7"/>
        <v>754161.8300000001</v>
      </c>
      <c r="F32" s="52">
        <f t="shared" si="8"/>
        <v>0.005225572586202095</v>
      </c>
      <c r="G32" s="45">
        <v>314489.26</v>
      </c>
      <c r="H32" s="2">
        <v>125888.98</v>
      </c>
      <c r="I32" s="3">
        <v>249153.88</v>
      </c>
      <c r="J32" s="6">
        <f t="shared" si="9"/>
        <v>689532.12</v>
      </c>
      <c r="K32" s="7">
        <f t="shared" si="10"/>
        <v>0.004770317952667275</v>
      </c>
      <c r="L32" s="55">
        <f t="shared" si="11"/>
        <v>0.07952073199620391</v>
      </c>
      <c r="M32" s="65">
        <f t="shared" si="12"/>
        <v>0.11884426604153231</v>
      </c>
      <c r="N32" s="57">
        <f t="shared" si="13"/>
        <v>0.0937298033338898</v>
      </c>
      <c r="O32" s="1"/>
    </row>
    <row r="33" spans="1:15" s="34" customFormat="1" ht="13.5">
      <c r="A33" s="22" t="s">
        <v>26</v>
      </c>
      <c r="B33" s="45">
        <v>17860420.35</v>
      </c>
      <c r="C33" s="2">
        <v>879240.48</v>
      </c>
      <c r="D33" s="3">
        <v>702048.93</v>
      </c>
      <c r="E33" s="6">
        <f t="shared" si="7"/>
        <v>19441709.76</v>
      </c>
      <c r="F33" s="52">
        <f t="shared" si="8"/>
        <v>0.13471122709930003</v>
      </c>
      <c r="G33" s="45">
        <v>18608329.7</v>
      </c>
      <c r="H33" s="2">
        <v>1031459.05</v>
      </c>
      <c r="I33" s="3">
        <v>838216.42</v>
      </c>
      <c r="J33" s="6">
        <f t="shared" si="9"/>
        <v>20478005.17</v>
      </c>
      <c r="K33" s="7">
        <f t="shared" si="10"/>
        <v>0.14167084152260273</v>
      </c>
      <c r="L33" s="55">
        <f t="shared" si="11"/>
        <v>-0.045831853461254624</v>
      </c>
      <c r="M33" s="65">
        <f t="shared" si="12"/>
        <v>-0.16244908445005168</v>
      </c>
      <c r="N33" s="57">
        <f t="shared" si="13"/>
        <v>-0.05060529096448119</v>
      </c>
      <c r="O33" s="1"/>
    </row>
    <row r="34" spans="1:15" s="34" customFormat="1" ht="13.5">
      <c r="A34" s="22" t="s">
        <v>14</v>
      </c>
      <c r="B34" s="45">
        <v>447314.49</v>
      </c>
      <c r="C34" s="2">
        <v>603616.12</v>
      </c>
      <c r="D34" s="3">
        <v>548550.49</v>
      </c>
      <c r="E34" s="6">
        <f t="shared" si="7"/>
        <v>1599481.0999999999</v>
      </c>
      <c r="F34" s="52">
        <f t="shared" si="8"/>
        <v>0.011082773293244462</v>
      </c>
      <c r="G34" s="45">
        <v>547219.19</v>
      </c>
      <c r="H34" s="2">
        <v>573413.39</v>
      </c>
      <c r="I34" s="3">
        <v>530776.81</v>
      </c>
      <c r="J34" s="6">
        <f t="shared" si="9"/>
        <v>1651409.3900000001</v>
      </c>
      <c r="K34" s="7">
        <f t="shared" si="10"/>
        <v>0.011424772873989271</v>
      </c>
      <c r="L34" s="55">
        <f t="shared" si="11"/>
        <v>-0.06219877169732135</v>
      </c>
      <c r="M34" s="65">
        <f t="shared" si="12"/>
        <v>0.03348616530552628</v>
      </c>
      <c r="N34" s="57">
        <f t="shared" si="13"/>
        <v>-0.03144483149632582</v>
      </c>
      <c r="O34" s="1"/>
    </row>
    <row r="35" spans="1:15" s="34" customFormat="1" ht="13.5">
      <c r="A35" s="22" t="s">
        <v>27</v>
      </c>
      <c r="B35" s="45">
        <v>11653783.33</v>
      </c>
      <c r="C35" s="2">
        <v>6228463.05</v>
      </c>
      <c r="D35" s="3">
        <v>13456184.64</v>
      </c>
      <c r="E35" s="6">
        <f t="shared" si="7"/>
        <v>31338431.02</v>
      </c>
      <c r="F35" s="52">
        <f t="shared" si="8"/>
        <v>0.21714337628662184</v>
      </c>
      <c r="G35" s="45">
        <v>11461463.15</v>
      </c>
      <c r="H35" s="2">
        <v>5896511.07</v>
      </c>
      <c r="I35" s="3">
        <v>14250917.07</v>
      </c>
      <c r="J35" s="6">
        <f t="shared" si="9"/>
        <v>31608891.29</v>
      </c>
      <c r="K35" s="7">
        <f t="shared" si="10"/>
        <v>0.21867648686850916</v>
      </c>
      <c r="L35" s="55">
        <f t="shared" si="11"/>
        <v>0.030203533739318944</v>
      </c>
      <c r="M35" s="65">
        <f t="shared" si="12"/>
        <v>-0.05576710790584927</v>
      </c>
      <c r="N35" s="57">
        <f t="shared" si="13"/>
        <v>-0.008556461772689983</v>
      </c>
      <c r="O35" s="1"/>
    </row>
    <row r="36" spans="1:15" s="34" customFormat="1" ht="14.25" thickBot="1">
      <c r="A36" s="23" t="s">
        <v>9</v>
      </c>
      <c r="B36" s="46">
        <v>150057.94</v>
      </c>
      <c r="C36" s="2">
        <v>97401.94</v>
      </c>
      <c r="D36" s="14">
        <v>56952.26</v>
      </c>
      <c r="E36" s="6">
        <f>SUM(B36:D36)</f>
        <v>304412.14</v>
      </c>
      <c r="F36" s="52">
        <f t="shared" si="8"/>
        <v>0.0021092657708374264</v>
      </c>
      <c r="G36" s="46">
        <v>146045.5</v>
      </c>
      <c r="H36" s="2">
        <v>94249.92</v>
      </c>
      <c r="I36" s="14">
        <v>44216.79</v>
      </c>
      <c r="J36" s="6">
        <f t="shared" si="9"/>
        <v>284512.20999999996</v>
      </c>
      <c r="K36" s="7">
        <f t="shared" si="10"/>
        <v>0.0019683110673887703</v>
      </c>
      <c r="L36" s="60">
        <f t="shared" si="11"/>
        <v>0.029815216619609508</v>
      </c>
      <c r="M36" s="65">
        <f t="shared" si="12"/>
        <v>0.2880233956377205</v>
      </c>
      <c r="N36" s="57">
        <f t="shared" si="13"/>
        <v>0.06994402806122113</v>
      </c>
      <c r="O36" s="1"/>
    </row>
    <row r="37" spans="1:15" s="34" customFormat="1" ht="15" thickBot="1" thickTop="1">
      <c r="A37" s="15" t="s">
        <v>8</v>
      </c>
      <c r="B37" s="16">
        <f>SUM(B23:B36)</f>
        <v>85919704.86</v>
      </c>
      <c r="C37" s="16">
        <f>SUM(C23:C36)</f>
        <v>12862204.69</v>
      </c>
      <c r="D37" s="17">
        <f>SUM(D23:D36)</f>
        <v>45539467.20999999</v>
      </c>
      <c r="E37" s="17">
        <f>SUM(E23:E36)</f>
        <v>144321376.76</v>
      </c>
      <c r="F37" s="53">
        <f>IF(E$37=0,"0.00%",E37/E$37)</f>
        <v>1</v>
      </c>
      <c r="G37" s="16">
        <f>SUM(G23:G36)</f>
        <v>85922013.34000002</v>
      </c>
      <c r="H37" s="16">
        <f>SUM(H23:H36)</f>
        <v>12497184.42</v>
      </c>
      <c r="I37" s="17">
        <f>SUM(I23:I36)</f>
        <v>46127167.24999999</v>
      </c>
      <c r="J37" s="17">
        <f>SUM(J23:J36)</f>
        <v>144546365.01000002</v>
      </c>
      <c r="K37" s="18">
        <f>IF(J$18=0,"0.00%",J37/J$37)</f>
        <v>1</v>
      </c>
      <c r="L37" s="61">
        <f t="shared" si="11"/>
        <v>0.0036853764128870203</v>
      </c>
      <c r="M37" s="19">
        <f>IF(I37=0,"0.00%",D37/I37-1)</f>
        <v>-0.012740865633798504</v>
      </c>
      <c r="N37" s="18">
        <f>IF(J37=0,"0.00%",E37/J37-1)</f>
        <v>-0.0015565126800972662</v>
      </c>
      <c r="O37" s="36"/>
    </row>
    <row r="38" spans="3:15" s="34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3.5">
      <c r="C39" s="1"/>
      <c r="D39" s="1"/>
      <c r="E39" s="54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3.5">
      <c r="A41" s="34"/>
      <c r="E41" s="51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&amp;C&amp;"Arial,Bold"&amp;14National Land Border Sales Jan - Nov 16-17</oddHeader>
    <oddFooter>&amp;LStatistics and Reference Materials/Land Border (Nov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2018-02-19T16:29:23Z</cp:lastPrinted>
  <dcterms:created xsi:type="dcterms:W3CDTF">2006-01-31T19:56:50Z</dcterms:created>
  <dcterms:modified xsi:type="dcterms:W3CDTF">2018-02-19T16:45:47Z</dcterms:modified>
  <cp:category/>
  <cp:version/>
  <cp:contentType/>
  <cp:contentStatus/>
</cp:coreProperties>
</file>