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65491" windowWidth="8145" windowHeight="867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<sst xmlns="http://schemas.openxmlformats.org/spreadsheetml/2006/main" count="90" uniqueCount="33">
  <si>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</si>
  <si>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</si>
  <si>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</si>
  <si>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</si>
  <si>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</si>
  <si>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</si>
  <si>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</si>
  <si>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</si>
  <si>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</si>
  <si>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</si>
  <si>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</si>
  <si>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</si>
  <si>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</si>
  <si>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</si>
  <si>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</si>
  <si>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</si>
  <si>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</si>
  <si>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National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</si>
  <si>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</si>
  <si>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</si>
  <si>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</si>
  <si>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</si>
  <si>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</si>
  <si>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</si>
  <si>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</si>
  <si>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</si>
  <si>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</si>
  <si>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</si>
  <si>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</si>
  <si>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Mar 08</t>
  </si>
  <si>
    <t>Jan - Mar 08</t>
  </si>
  <si>
    <t>Jan - Mar 09</t>
  </si>
  <si>
    <t>Mar 09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</si>
</sst>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 quotePrefix="1">
      <alignment horizontal="center"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0" fontId="1" fillId="2" borderId="12" xfId="0" applyFont="1" applyFill="1" applyBorder="1" applyAlignment="1">
      <alignment/>
    </xf>
    <xf numFmtId="164" fontId="1" fillId="2" borderId="13" xfId="0" applyNumberFormat="1" applyFont="1" applyFill="1" applyBorder="1" applyAlignment="1">
      <alignment/>
    </xf>
    <xf numFmtId="164" fontId="1" fillId="2" borderId="14" xfId="0" applyNumberFormat="1" applyFont="1" applyFill="1" applyBorder="1" applyAlignment="1">
      <alignment/>
    </xf>
    <xf numFmtId="10" fontId="1" fillId="2" borderId="15" xfId="19" applyNumberFormat="1" applyFont="1" applyFill="1" applyBorder="1" applyAlignment="1">
      <alignment/>
    </xf>
    <xf numFmtId="10" fontId="1" fillId="2" borderId="14" xfId="19" applyNumberFormat="1" applyFont="1" applyFill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16" xfId="0" applyFont="1" applyBorder="1" applyAlignment="1">
      <alignment/>
    </xf>
    <xf numFmtId="17" fontId="3" fillId="0" borderId="12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9" xfId="0" applyFont="1" applyBorder="1" applyAlignment="1" quotePrefix="1">
      <alignment horizontal="center"/>
    </xf>
    <xf numFmtId="10" fontId="1" fillId="0" borderId="5" xfId="19" applyNumberFormat="1" applyFont="1" applyBorder="1" applyAlignment="1">
      <alignment/>
    </xf>
    <xf numFmtId="49" fontId="3" fillId="0" borderId="23" xfId="0" applyNumberFormat="1" applyFont="1" applyBorder="1" applyAlignment="1">
      <alignment horizontal="center"/>
    </xf>
    <xf numFmtId="17" fontId="3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2" fillId="0" borderId="27" xfId="0" applyNumberFormat="1" applyFont="1" applyBorder="1" applyAlignment="1">
      <alignment/>
    </xf>
    <xf numFmtId="17" fontId="3" fillId="0" borderId="23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4" fontId="2" fillId="0" borderId="3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0" fontId="2" fillId="0" borderId="5" xfId="19" applyNumberFormat="1" applyFont="1" applyBorder="1" applyAlignment="1">
      <alignment horizontal="right"/>
    </xf>
    <xf numFmtId="10" fontId="1" fillId="2" borderId="15" xfId="19" applyNumberFormat="1" applyFont="1" applyFill="1" applyBorder="1" applyAlignment="1">
      <alignment horizontal="right"/>
    </xf>
    <xf numFmtId="10" fontId="2" fillId="0" borderId="4" xfId="19" applyNumberFormat="1" applyFont="1" applyBorder="1" applyAlignment="1">
      <alignment horizontal="right"/>
    </xf>
    <xf numFmtId="10" fontId="1" fillId="0" borderId="5" xfId="19" applyNumberFormat="1" applyFont="1" applyBorder="1" applyAlignment="1">
      <alignment horizontal="right"/>
    </xf>
    <xf numFmtId="10" fontId="1" fillId="2" borderId="14" xfId="19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29" xfId="0" applyFont="1" applyBorder="1" applyAlignment="1" quotePrefix="1">
      <alignment horizontal="center"/>
    </xf>
    <xf numFmtId="10" fontId="2" fillId="0" borderId="30" xfId="19" applyNumberFormat="1" applyFont="1" applyBorder="1" applyAlignment="1">
      <alignment horizontal="right"/>
    </xf>
    <xf numFmtId="10" fontId="1" fillId="2" borderId="34" xfId="19" applyNumberFormat="1" applyFont="1" applyFill="1" applyBorder="1" applyAlignment="1">
      <alignment/>
    </xf>
    <xf numFmtId="10" fontId="1" fillId="2" borderId="34" xfId="19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zoomScale="75" zoomScaleNormal="75" workbookViewId="0" topLeftCell="A1">
      <pane xSplit="1" topLeftCell="B1" activePane="topRight" state="frozen"/>
      <selection pane="topLeft" activeCell="A1" sqref="A1"/>
      <selection pane="topRight" activeCell="N37" sqref="N37"/>
    </sheetView>
  </sheetViews>
  <sheetFormatPr defaultColWidth="9.140625" defaultRowHeight="12.75"/>
  <cols>
    <col min="1" max="1" width="51.140625" style="25" customWidth="1"/>
    <col min="2" max="2" width="17.57421875" style="35" bestFit="1" customWidth="1"/>
    <col min="3" max="3" width="15.8515625" style="1" bestFit="1" customWidth="1"/>
    <col min="4" max="5" width="15.57421875" style="1" bestFit="1" customWidth="1"/>
    <col min="6" max="6" width="9.28125" style="1" bestFit="1" customWidth="1"/>
    <col min="7" max="7" width="18.00390625" style="1" bestFit="1" customWidth="1"/>
    <col min="8" max="8" width="15.57421875" style="1" bestFit="1" customWidth="1"/>
    <col min="9" max="10" width="15.7109375" style="1" bestFit="1" customWidth="1"/>
    <col min="11" max="11" width="9.28125" style="1" bestFit="1" customWidth="1"/>
    <col min="12" max="12" width="10.28125" style="1" bestFit="1" customWidth="1"/>
    <col min="13" max="13" width="10.57421875" style="1" bestFit="1" customWidth="1"/>
    <col min="14" max="14" width="10.28125" style="1" bestFit="1" customWidth="1"/>
    <col min="15" max="16384" width="9.140625" style="1" customWidth="1"/>
  </cols>
  <sheetData>
    <row r="1" spans="1:14" s="53" customFormat="1" ht="16.5" thickBot="1" thickTop="1">
      <c r="A1" s="26" t="s">
        <v>17</v>
      </c>
      <c r="B1" s="42"/>
      <c r="C1" s="30"/>
      <c r="D1" s="38" t="s">
        <v>32</v>
      </c>
      <c r="E1" s="31"/>
      <c r="F1" s="32"/>
      <c r="G1" s="33"/>
      <c r="H1" s="31"/>
      <c r="I1" s="38" t="s">
        <v>29</v>
      </c>
      <c r="J1" s="31"/>
      <c r="K1" s="32"/>
      <c r="L1" s="33"/>
      <c r="M1" s="30" t="s">
        <v>12</v>
      </c>
      <c r="N1" s="32"/>
    </row>
    <row r="2" spans="1:14" s="35" customFormat="1" ht="15.75" thickTop="1">
      <c r="A2" s="21" t="s">
        <v>0</v>
      </c>
      <c r="B2" s="43" t="s">
        <v>19</v>
      </c>
      <c r="C2" s="27" t="s">
        <v>18</v>
      </c>
      <c r="D2" s="28" t="s">
        <v>2</v>
      </c>
      <c r="E2" s="28" t="s">
        <v>3</v>
      </c>
      <c r="F2" s="29" t="s">
        <v>10</v>
      </c>
      <c r="G2" s="43" t="s">
        <v>19</v>
      </c>
      <c r="H2" s="27" t="s">
        <v>18</v>
      </c>
      <c r="I2" s="28" t="s">
        <v>2</v>
      </c>
      <c r="J2" s="28" t="s">
        <v>3</v>
      </c>
      <c r="K2" s="29" t="s">
        <v>10</v>
      </c>
      <c r="L2" s="54" t="s">
        <v>1</v>
      </c>
      <c r="M2" s="28" t="s">
        <v>2</v>
      </c>
      <c r="N2" s="29" t="s">
        <v>3</v>
      </c>
    </row>
    <row r="3" spans="1:14" s="35" customFormat="1" ht="15.75" thickBot="1">
      <c r="A3" s="9" t="s">
        <v>4</v>
      </c>
      <c r="B3" s="44" t="s">
        <v>5</v>
      </c>
      <c r="C3" s="10" t="s">
        <v>5</v>
      </c>
      <c r="D3" s="11" t="s">
        <v>6</v>
      </c>
      <c r="E3" s="11"/>
      <c r="F3" s="12" t="s">
        <v>11</v>
      </c>
      <c r="G3" s="44" t="s">
        <v>5</v>
      </c>
      <c r="H3" s="10" t="s">
        <v>5</v>
      </c>
      <c r="I3" s="11" t="s">
        <v>6</v>
      </c>
      <c r="J3" s="11"/>
      <c r="K3" s="12" t="s">
        <v>11</v>
      </c>
      <c r="L3" s="55" t="s">
        <v>7</v>
      </c>
      <c r="M3" s="13" t="s">
        <v>7</v>
      </c>
      <c r="N3" s="36" t="s">
        <v>7</v>
      </c>
    </row>
    <row r="4" spans="1:14" s="35" customFormat="1" ht="15.75" thickTop="1">
      <c r="A4" s="22" t="s">
        <v>20</v>
      </c>
      <c r="B4" s="45">
        <v>58894.71</v>
      </c>
      <c r="C4" s="5">
        <v>31994.71</v>
      </c>
      <c r="D4" s="6">
        <v>13463.12</v>
      </c>
      <c r="E4" s="6">
        <f>SUM(B4:D4)</f>
        <v>104352.54</v>
      </c>
      <c r="F4" s="48">
        <f>IF(E$18=0,"0.00%",E4/E$18)</f>
        <v>0.01181726746489061</v>
      </c>
      <c r="G4" s="45">
        <v>71319.53</v>
      </c>
      <c r="H4" s="5">
        <v>35532.81</v>
      </c>
      <c r="I4" s="6">
        <v>23966.86</v>
      </c>
      <c r="J4" s="6">
        <f>SUM(G4:I4)</f>
        <v>130819.2</v>
      </c>
      <c r="K4" s="7">
        <f>IF(J$18=0,"0.00%",J4/J$18)</f>
        <v>0.014124499446088849</v>
      </c>
      <c r="L4" s="56">
        <f>IF(H4=0,"0.00%",(B4+C4)/(G4+H4)-1)</f>
        <v>-0.14939232963920113</v>
      </c>
      <c r="M4" s="8">
        <f>IF(I4=0,"0.00%",D4/I4-1)</f>
        <v>-0.4382609987290784</v>
      </c>
      <c r="N4" s="37">
        <f>IF(J4=0,"0.00%",E4/J4-1)</f>
        <v>-0.20231479782784179</v>
      </c>
    </row>
    <row r="5" spans="1:14" s="35" customFormat="1" ht="15">
      <c r="A5" s="23" t="s">
        <v>21</v>
      </c>
      <c r="B5" s="46">
        <v>2267454.03</v>
      </c>
      <c r="C5" s="2">
        <v>0</v>
      </c>
      <c r="D5" s="3">
        <v>1155600.8</v>
      </c>
      <c r="E5" s="6">
        <f aca="true" t="shared" si="0" ref="E5:E17">SUM(B5:D5)</f>
        <v>3423054.83</v>
      </c>
      <c r="F5" s="48">
        <f aca="true" t="shared" si="1" ref="F5:F17">IF(E$18=0,"0.00%",E5/E$18)</f>
        <v>0.38763938542459686</v>
      </c>
      <c r="G5" s="46">
        <v>2217921.98</v>
      </c>
      <c r="H5" s="2">
        <v>0</v>
      </c>
      <c r="I5" s="3">
        <v>1191927.99</v>
      </c>
      <c r="J5" s="6">
        <f aca="true" t="shared" si="2" ref="J5:J17">SUM(G5:I5)</f>
        <v>3409849.9699999997</v>
      </c>
      <c r="K5" s="7">
        <f aca="true" t="shared" si="3" ref="K5:K17">IF(J$18=0,"0.00%",J5/J$18)</f>
        <v>0.3681602089946359</v>
      </c>
      <c r="L5" s="56" t="str">
        <f aca="true" t="shared" si="4" ref="L5:L17">IF(H5=0,"0.00%",(B5+C5)/(G5+H5)-1)</f>
        <v>0.00%</v>
      </c>
      <c r="M5" s="8">
        <f aca="true" t="shared" si="5" ref="M5:M17">IF(I5=0,"0.00%",D5/I5-1)</f>
        <v>-0.030477671725789413</v>
      </c>
      <c r="N5" s="37">
        <f aca="true" t="shared" si="6" ref="N5:N17">IF(J5=0,"0.00%",E5/J5-1)</f>
        <v>0.0038725633433076556</v>
      </c>
    </row>
    <row r="6" spans="1:14" s="35" customFormat="1" ht="15">
      <c r="A6" s="23" t="s">
        <v>22</v>
      </c>
      <c r="B6" s="46">
        <v>11727.57</v>
      </c>
      <c r="C6" s="2">
        <v>0</v>
      </c>
      <c r="D6" s="3">
        <v>485122.21</v>
      </c>
      <c r="E6" s="6">
        <f t="shared" si="0"/>
        <v>496849.78</v>
      </c>
      <c r="F6" s="48">
        <f t="shared" si="1"/>
        <v>0.05626510615009522</v>
      </c>
      <c r="G6" s="46">
        <v>4077.31</v>
      </c>
      <c r="H6" s="2">
        <v>0</v>
      </c>
      <c r="I6" s="3">
        <v>535049.78</v>
      </c>
      <c r="J6" s="6">
        <f t="shared" si="2"/>
        <v>539127.0900000001</v>
      </c>
      <c r="K6" s="7">
        <f t="shared" si="3"/>
        <v>0.058209347588706356</v>
      </c>
      <c r="L6" s="56" t="str">
        <f t="shared" si="4"/>
        <v>0.00%</v>
      </c>
      <c r="M6" s="8">
        <f t="shared" si="5"/>
        <v>-0.0933138781965297</v>
      </c>
      <c r="N6" s="37">
        <f t="shared" si="6"/>
        <v>-0.07841807763731568</v>
      </c>
    </row>
    <row r="7" spans="1:14" s="35" customFormat="1" ht="15">
      <c r="A7" s="23" t="s">
        <v>15</v>
      </c>
      <c r="B7" s="46">
        <v>38725.66</v>
      </c>
      <c r="C7" s="2">
        <v>47933.16</v>
      </c>
      <c r="D7" s="3">
        <v>37491.89</v>
      </c>
      <c r="E7" s="6">
        <f t="shared" si="0"/>
        <v>124150.71</v>
      </c>
      <c r="F7" s="48">
        <f t="shared" si="1"/>
        <v>0.014059285437863509</v>
      </c>
      <c r="G7" s="46">
        <v>36569.55</v>
      </c>
      <c r="H7" s="2">
        <v>52726.47</v>
      </c>
      <c r="I7" s="3">
        <v>45448.2</v>
      </c>
      <c r="J7" s="6">
        <f t="shared" si="2"/>
        <v>134744.22</v>
      </c>
      <c r="K7" s="7">
        <f t="shared" si="3"/>
        <v>0.014548282367983247</v>
      </c>
      <c r="L7" s="56">
        <f t="shared" si="4"/>
        <v>-0.029533231156327</v>
      </c>
      <c r="M7" s="8">
        <f t="shared" si="5"/>
        <v>-0.17506325883093277</v>
      </c>
      <c r="N7" s="37">
        <f t="shared" si="6"/>
        <v>-0.07861940200477613</v>
      </c>
    </row>
    <row r="8" spans="1:14" s="35" customFormat="1" ht="15">
      <c r="A8" s="23" t="s">
        <v>16</v>
      </c>
      <c r="B8" s="46">
        <v>500.45</v>
      </c>
      <c r="C8" s="2">
        <v>921.32</v>
      </c>
      <c r="D8" s="3">
        <v>3745.1</v>
      </c>
      <c r="E8" s="6">
        <f t="shared" si="0"/>
        <v>5166.87</v>
      </c>
      <c r="F8" s="48">
        <f t="shared" si="1"/>
        <v>0.0005851154628945241</v>
      </c>
      <c r="G8" s="46">
        <v>284.3</v>
      </c>
      <c r="H8" s="2">
        <v>361.85</v>
      </c>
      <c r="I8" s="3">
        <v>5897.51</v>
      </c>
      <c r="J8" s="6">
        <f t="shared" si="2"/>
        <v>6543.66</v>
      </c>
      <c r="K8" s="7">
        <f t="shared" si="3"/>
        <v>0.0007065164902811953</v>
      </c>
      <c r="L8" s="56">
        <f t="shared" si="4"/>
        <v>1.2003714307823259</v>
      </c>
      <c r="M8" s="8">
        <f t="shared" si="5"/>
        <v>-0.36496928364682724</v>
      </c>
      <c r="N8" s="37">
        <f t="shared" si="6"/>
        <v>-0.21040060149824413</v>
      </c>
    </row>
    <row r="9" spans="1:14" s="35" customFormat="1" ht="15">
      <c r="A9" s="23" t="s">
        <v>23</v>
      </c>
      <c r="B9" s="46">
        <v>1009.43</v>
      </c>
      <c r="C9" s="2">
        <v>747.17</v>
      </c>
      <c r="D9" s="3">
        <v>612.34</v>
      </c>
      <c r="E9" s="6">
        <f t="shared" si="0"/>
        <v>2368.94</v>
      </c>
      <c r="F9" s="48">
        <f t="shared" si="1"/>
        <v>0.00026826752456890804</v>
      </c>
      <c r="G9" s="46">
        <v>1326.12</v>
      </c>
      <c r="H9" s="2">
        <v>2549.43</v>
      </c>
      <c r="I9" s="3">
        <v>1165.19</v>
      </c>
      <c r="J9" s="6">
        <f t="shared" si="2"/>
        <v>5040.74</v>
      </c>
      <c r="K9" s="7">
        <f t="shared" si="3"/>
        <v>0.0005442467874583999</v>
      </c>
      <c r="L9" s="56">
        <f t="shared" si="4"/>
        <v>-0.5467482034807962</v>
      </c>
      <c r="M9" s="8">
        <f t="shared" si="5"/>
        <v>-0.47447197452775947</v>
      </c>
      <c r="N9" s="37">
        <f t="shared" si="6"/>
        <v>-0.5300412241059844</v>
      </c>
    </row>
    <row r="10" spans="1:14" s="35" customFormat="1" ht="15">
      <c r="A10" s="23" t="s">
        <v>13</v>
      </c>
      <c r="B10" s="46">
        <v>202760.6</v>
      </c>
      <c r="C10" s="2">
        <v>26287.25</v>
      </c>
      <c r="D10" s="3">
        <v>138043.54</v>
      </c>
      <c r="E10" s="6">
        <f t="shared" si="0"/>
        <v>367091.39</v>
      </c>
      <c r="F10" s="48">
        <f t="shared" si="1"/>
        <v>0.04157078629507696</v>
      </c>
      <c r="G10" s="46">
        <v>203678.1</v>
      </c>
      <c r="H10" s="2">
        <v>28068.03</v>
      </c>
      <c r="I10" s="3">
        <v>142530.02</v>
      </c>
      <c r="J10" s="6">
        <f t="shared" si="2"/>
        <v>374276.15</v>
      </c>
      <c r="K10" s="7">
        <f t="shared" si="3"/>
        <v>0.040410454072179525</v>
      </c>
      <c r="L10" s="56">
        <f t="shared" si="4"/>
        <v>-0.011643258077276175</v>
      </c>
      <c r="M10" s="8">
        <f t="shared" si="5"/>
        <v>-0.031477438928304236</v>
      </c>
      <c r="N10" s="37">
        <f t="shared" si="6"/>
        <v>-0.019196414198446865</v>
      </c>
    </row>
    <row r="11" spans="1:14" s="35" customFormat="1" ht="15">
      <c r="A11" s="23" t="s">
        <v>28</v>
      </c>
      <c r="B11" s="46">
        <v>48620.08</v>
      </c>
      <c r="C11" s="2">
        <v>6888.72</v>
      </c>
      <c r="D11" s="3">
        <v>2272.57</v>
      </c>
      <c r="E11" s="6">
        <f t="shared" si="0"/>
        <v>57781.37</v>
      </c>
      <c r="F11" s="48">
        <f t="shared" si="1"/>
        <v>0.006543375980860709</v>
      </c>
      <c r="G11" s="46">
        <v>66486.21</v>
      </c>
      <c r="H11" s="2">
        <v>6486.47</v>
      </c>
      <c r="I11" s="3">
        <v>2905.39</v>
      </c>
      <c r="J11" s="6">
        <f t="shared" si="2"/>
        <v>75878.07</v>
      </c>
      <c r="K11" s="7">
        <f t="shared" si="3"/>
        <v>0.008192526461599604</v>
      </c>
      <c r="L11" s="56">
        <f t="shared" si="4"/>
        <v>-0.2393207978657218</v>
      </c>
      <c r="M11" s="8">
        <f t="shared" si="5"/>
        <v>-0.21780896884755563</v>
      </c>
      <c r="N11" s="37">
        <f t="shared" si="6"/>
        <v>-0.2384971046311537</v>
      </c>
    </row>
    <row r="12" spans="1:14" s="35" customFormat="1" ht="15">
      <c r="A12" s="23" t="s">
        <v>24</v>
      </c>
      <c r="B12" s="46">
        <v>128777.38</v>
      </c>
      <c r="C12" s="2">
        <v>121435.51</v>
      </c>
      <c r="D12" s="3">
        <v>26663.98</v>
      </c>
      <c r="E12" s="6">
        <f t="shared" si="0"/>
        <v>276876.87</v>
      </c>
      <c r="F12" s="48">
        <f t="shared" si="1"/>
        <v>0.03135456048920081</v>
      </c>
      <c r="G12" s="46">
        <v>111503.5</v>
      </c>
      <c r="H12" s="2">
        <v>42429.31</v>
      </c>
      <c r="I12" s="3">
        <v>44120.31</v>
      </c>
      <c r="J12" s="6">
        <f t="shared" si="2"/>
        <v>198053.12</v>
      </c>
      <c r="K12" s="7">
        <f t="shared" si="3"/>
        <v>0.021383720308151773</v>
      </c>
      <c r="L12" s="56">
        <f t="shared" si="4"/>
        <v>0.6254682156455145</v>
      </c>
      <c r="M12" s="8">
        <f t="shared" si="5"/>
        <v>-0.3956529317223746</v>
      </c>
      <c r="N12" s="37">
        <f t="shared" si="6"/>
        <v>0.3979929727943696</v>
      </c>
    </row>
    <row r="13" spans="1:14" s="35" customFormat="1" ht="15">
      <c r="A13" s="23" t="s">
        <v>25</v>
      </c>
      <c r="B13" s="46">
        <v>7607.17</v>
      </c>
      <c r="C13" s="2">
        <v>7909.51</v>
      </c>
      <c r="D13" s="3">
        <v>10199.08</v>
      </c>
      <c r="E13" s="6">
        <f t="shared" si="0"/>
        <v>25715.760000000002</v>
      </c>
      <c r="F13" s="48">
        <f t="shared" si="1"/>
        <v>0.002912147744395444</v>
      </c>
      <c r="G13" s="46">
        <v>9271.95</v>
      </c>
      <c r="H13" s="2">
        <v>8284.5</v>
      </c>
      <c r="I13" s="3">
        <v>14252.45</v>
      </c>
      <c r="J13" s="6">
        <f t="shared" si="2"/>
        <v>31808.9</v>
      </c>
      <c r="K13" s="7">
        <f t="shared" si="3"/>
        <v>0.003434394878050742</v>
      </c>
      <c r="L13" s="56">
        <f t="shared" si="4"/>
        <v>-0.11618351090340018</v>
      </c>
      <c r="M13" s="8">
        <f t="shared" si="5"/>
        <v>-0.2843981210248063</v>
      </c>
      <c r="N13" s="37">
        <f t="shared" si="6"/>
        <v>-0.1915545649173659</v>
      </c>
    </row>
    <row r="14" spans="1:14" s="35" customFormat="1" ht="15">
      <c r="A14" s="23" t="s">
        <v>26</v>
      </c>
      <c r="B14" s="46">
        <v>1050076.38</v>
      </c>
      <c r="C14" s="2">
        <v>101143.53</v>
      </c>
      <c r="D14" s="3">
        <v>32402.16</v>
      </c>
      <c r="E14" s="6">
        <f t="shared" si="0"/>
        <v>1183622.0699999998</v>
      </c>
      <c r="F14" s="48">
        <f t="shared" si="1"/>
        <v>0.13403773955609968</v>
      </c>
      <c r="G14" s="46">
        <v>1134284.38</v>
      </c>
      <c r="H14" s="2">
        <v>100725.29</v>
      </c>
      <c r="I14" s="3">
        <v>44094.54</v>
      </c>
      <c r="J14" s="6">
        <f t="shared" si="2"/>
        <v>1279104.21</v>
      </c>
      <c r="K14" s="7">
        <f t="shared" si="3"/>
        <v>0.13810439679829042</v>
      </c>
      <c r="L14" s="56">
        <f t="shared" si="4"/>
        <v>-0.0678454282872133</v>
      </c>
      <c r="M14" s="8">
        <f t="shared" si="5"/>
        <v>-0.26516616342975796</v>
      </c>
      <c r="N14" s="37">
        <f t="shared" si="6"/>
        <v>-0.07464766299221248</v>
      </c>
    </row>
    <row r="15" spans="1:14" s="35" customFormat="1" ht="15">
      <c r="A15" s="23" t="s">
        <v>14</v>
      </c>
      <c r="B15" s="46">
        <v>23756.24</v>
      </c>
      <c r="C15" s="2">
        <v>28843.44</v>
      </c>
      <c r="D15" s="3">
        <v>21095.12</v>
      </c>
      <c r="E15" s="6">
        <f t="shared" si="0"/>
        <v>73694.8</v>
      </c>
      <c r="F15" s="48">
        <f t="shared" si="1"/>
        <v>0.008345471632713689</v>
      </c>
      <c r="G15" s="46">
        <v>23261.13</v>
      </c>
      <c r="H15" s="2">
        <v>29682.77</v>
      </c>
      <c r="I15" s="3">
        <v>27450.21</v>
      </c>
      <c r="J15" s="6">
        <f t="shared" si="2"/>
        <v>80394.11</v>
      </c>
      <c r="K15" s="7">
        <f t="shared" si="3"/>
        <v>0.008680121588909013</v>
      </c>
      <c r="L15" s="56">
        <f t="shared" si="4"/>
        <v>-0.006501598862191926</v>
      </c>
      <c r="M15" s="8">
        <f t="shared" si="5"/>
        <v>-0.23151334725672412</v>
      </c>
      <c r="N15" s="37">
        <f t="shared" si="6"/>
        <v>-0.08333085595449718</v>
      </c>
    </row>
    <row r="16" spans="1:14" s="35" customFormat="1" ht="15">
      <c r="A16" s="23" t="s">
        <v>27</v>
      </c>
      <c r="B16" s="46">
        <v>1177857.58</v>
      </c>
      <c r="C16" s="2">
        <v>531956.86</v>
      </c>
      <c r="D16" s="3">
        <v>960065.73</v>
      </c>
      <c r="E16" s="6">
        <f t="shared" si="0"/>
        <v>2669880.17</v>
      </c>
      <c r="F16" s="48">
        <f t="shared" si="1"/>
        <v>0.30234710212226373</v>
      </c>
      <c r="G16" s="46">
        <v>1865141.95</v>
      </c>
      <c r="H16" s="2">
        <v>23545.01</v>
      </c>
      <c r="I16" s="3">
        <v>1079179.27</v>
      </c>
      <c r="J16" s="6">
        <f t="shared" si="2"/>
        <v>2967866.23</v>
      </c>
      <c r="K16" s="7">
        <f t="shared" si="3"/>
        <v>0.32043939209000516</v>
      </c>
      <c r="L16" s="56">
        <f t="shared" si="4"/>
        <v>-0.09470734101960443</v>
      </c>
      <c r="M16" s="8">
        <f t="shared" si="5"/>
        <v>-0.1103741920468877</v>
      </c>
      <c r="N16" s="37">
        <f t="shared" si="6"/>
        <v>-0.10040414119338525</v>
      </c>
    </row>
    <row r="17" spans="1:14" s="35" customFormat="1" ht="15.75" thickBot="1">
      <c r="A17" s="24" t="s">
        <v>9</v>
      </c>
      <c r="B17" s="47">
        <v>6101.47</v>
      </c>
      <c r="C17" s="14">
        <v>9286.69</v>
      </c>
      <c r="D17" s="15">
        <v>4519.25</v>
      </c>
      <c r="E17" s="6">
        <f t="shared" si="0"/>
        <v>19907.41</v>
      </c>
      <c r="F17" s="48">
        <f t="shared" si="1"/>
        <v>0.002254388714479187</v>
      </c>
      <c r="G17" s="47">
        <v>14900.49</v>
      </c>
      <c r="H17" s="14">
        <v>7609.21</v>
      </c>
      <c r="I17" s="15">
        <v>5849.13</v>
      </c>
      <c r="J17" s="6">
        <f t="shared" si="2"/>
        <v>28358.83</v>
      </c>
      <c r="K17" s="7">
        <f t="shared" si="3"/>
        <v>0.0030618921276596087</v>
      </c>
      <c r="L17" s="56">
        <f t="shared" si="4"/>
        <v>-0.316376495466399</v>
      </c>
      <c r="M17" s="8">
        <f t="shared" si="5"/>
        <v>-0.22736372759709567</v>
      </c>
      <c r="N17" s="37">
        <f t="shared" si="6"/>
        <v>-0.298017231317371</v>
      </c>
    </row>
    <row r="18" spans="1:14" s="35" customFormat="1" ht="16.5" thickBot="1" thickTop="1">
      <c r="A18" s="16" t="s">
        <v>8</v>
      </c>
      <c r="B18" s="17">
        <f>SUM(B4:B17)</f>
        <v>5023868.75</v>
      </c>
      <c r="C18" s="17">
        <f>SUM(C4:C17)</f>
        <v>915347.8699999999</v>
      </c>
      <c r="D18" s="18">
        <f>SUM(D4:D17)</f>
        <v>2891296.8900000006</v>
      </c>
      <c r="E18" s="18">
        <f>SUM(E4:E17)</f>
        <v>8830513.510000002</v>
      </c>
      <c r="F18" s="49">
        <f>IF(E$18=0,"0.00%",E18/E$18)</f>
        <v>1</v>
      </c>
      <c r="G18" s="17">
        <f>SUM(G4:G17)</f>
        <v>5760026.5</v>
      </c>
      <c r="H18" s="17">
        <f>SUM(H4:H17)</f>
        <v>338001.15</v>
      </c>
      <c r="I18" s="18">
        <f>SUM(I4:I17)</f>
        <v>3163836.8499999996</v>
      </c>
      <c r="J18" s="18">
        <f>SUM(J4:J17)</f>
        <v>9261864.500000002</v>
      </c>
      <c r="K18" s="19">
        <f>IF(J$18=0,"0.00%",J18/J$18)</f>
        <v>1</v>
      </c>
      <c r="L18" s="57">
        <f>IF(H18=0,"0.00%",(B18+C18)/(G18+H18)-1)</f>
        <v>-0.02604301572820844</v>
      </c>
      <c r="M18" s="20">
        <f>IF(I18=0,"0.00%",D18/I18-1)</f>
        <v>-0.08614222948948813</v>
      </c>
      <c r="N18" s="19">
        <f>IF(J18=0,"0.00%",E18/J18-1)</f>
        <v>-0.04657280291673449</v>
      </c>
    </row>
    <row r="19" spans="1:14" s="35" customFormat="1" ht="15.75" thickBot="1" thickTop="1">
      <c r="A19" s="34"/>
      <c r="B19" s="34"/>
      <c r="C19" s="34"/>
      <c r="D19" s="1"/>
      <c r="E19" s="1"/>
      <c r="F19" s="4"/>
      <c r="G19" s="4"/>
      <c r="H19" s="1"/>
      <c r="I19" s="1"/>
      <c r="J19" s="1"/>
      <c r="K19" s="1"/>
      <c r="L19" s="1"/>
      <c r="M19" s="1"/>
      <c r="N19" s="1"/>
    </row>
    <row r="20" spans="1:14" s="35" customFormat="1" ht="16.5" thickBot="1" thickTop="1">
      <c r="A20" s="26" t="s">
        <v>17</v>
      </c>
      <c r="B20" s="42"/>
      <c r="C20" s="30"/>
      <c r="D20" s="39" t="s">
        <v>31</v>
      </c>
      <c r="E20" s="31"/>
      <c r="F20" s="32"/>
      <c r="G20" s="33"/>
      <c r="H20" s="31"/>
      <c r="I20" s="40" t="s">
        <v>30</v>
      </c>
      <c r="J20" s="31"/>
      <c r="K20" s="32"/>
      <c r="L20" s="33"/>
      <c r="M20" s="30" t="s">
        <v>12</v>
      </c>
      <c r="N20" s="32"/>
    </row>
    <row r="21" spans="1:14" s="35" customFormat="1" ht="15.75" thickTop="1">
      <c r="A21" s="21" t="s">
        <v>0</v>
      </c>
      <c r="B21" s="43" t="s">
        <v>19</v>
      </c>
      <c r="C21" s="27" t="s">
        <v>18</v>
      </c>
      <c r="D21" s="28" t="s">
        <v>2</v>
      </c>
      <c r="E21" s="28" t="s">
        <v>3</v>
      </c>
      <c r="F21" s="29" t="s">
        <v>10</v>
      </c>
      <c r="G21" s="43" t="s">
        <v>19</v>
      </c>
      <c r="H21" s="27" t="s">
        <v>18</v>
      </c>
      <c r="I21" s="28" t="s">
        <v>2</v>
      </c>
      <c r="J21" s="28" t="s">
        <v>3</v>
      </c>
      <c r="K21" s="29" t="s">
        <v>10</v>
      </c>
      <c r="L21" s="54" t="s">
        <v>1</v>
      </c>
      <c r="M21" s="28" t="s">
        <v>2</v>
      </c>
      <c r="N21" s="29" t="s">
        <v>3</v>
      </c>
    </row>
    <row r="22" spans="1:14" s="35" customFormat="1" ht="15.75" thickBot="1">
      <c r="A22" s="9" t="s">
        <v>4</v>
      </c>
      <c r="B22" s="44" t="s">
        <v>5</v>
      </c>
      <c r="C22" s="10" t="s">
        <v>5</v>
      </c>
      <c r="D22" s="11" t="s">
        <v>6</v>
      </c>
      <c r="E22" s="11"/>
      <c r="F22" s="12" t="s">
        <v>11</v>
      </c>
      <c r="G22" s="44" t="s">
        <v>5</v>
      </c>
      <c r="H22" s="10" t="s">
        <v>5</v>
      </c>
      <c r="I22" s="11" t="s">
        <v>6</v>
      </c>
      <c r="J22" s="11"/>
      <c r="K22" s="12" t="s">
        <v>11</v>
      </c>
      <c r="L22" s="55" t="s">
        <v>7</v>
      </c>
      <c r="M22" s="13" t="s">
        <v>7</v>
      </c>
      <c r="N22" s="36" t="s">
        <v>7</v>
      </c>
    </row>
    <row r="23" spans="1:14" s="35" customFormat="1" ht="15.75" thickTop="1">
      <c r="A23" s="22" t="s">
        <v>20</v>
      </c>
      <c r="B23" s="45">
        <v>152232.73</v>
      </c>
      <c r="C23" s="5">
        <v>84940.52</v>
      </c>
      <c r="D23" s="6">
        <v>35796.43</v>
      </c>
      <c r="E23" s="6">
        <f>SUM(B23:D23)</f>
        <v>272969.68</v>
      </c>
      <c r="F23" s="48">
        <f>IF(E$37=0,"0.00%",E23/E$37)</f>
        <v>0.01148048667568221</v>
      </c>
      <c r="G23" s="45">
        <v>163765.55</v>
      </c>
      <c r="H23" s="5">
        <v>80111.38</v>
      </c>
      <c r="I23" s="6">
        <v>56800.12</v>
      </c>
      <c r="J23" s="6">
        <f>SUM(G23:I23)</f>
        <v>300677.05</v>
      </c>
      <c r="K23" s="7">
        <f>IF(J$37=0,"0.00%",J23/J$37)</f>
        <v>0.012527988452031269</v>
      </c>
      <c r="L23" s="56">
        <f>IF(H23=0,"0.00%",(B23+C23)/(G23+H23)-1)</f>
        <v>-0.027487962883574024</v>
      </c>
      <c r="M23" s="50">
        <f>IF(I23=0,"0.00%",D23/I23-1)</f>
        <v>-0.36978249341726743</v>
      </c>
      <c r="N23" s="51">
        <f>IF(J23=0,"0.00%",E23/J23-1)</f>
        <v>-0.09214993295963225</v>
      </c>
    </row>
    <row r="24" spans="1:14" s="35" customFormat="1" ht="15">
      <c r="A24" s="23" t="s">
        <v>21</v>
      </c>
      <c r="B24" s="46">
        <v>6078782.9</v>
      </c>
      <c r="C24" s="2">
        <v>0</v>
      </c>
      <c r="D24" s="3">
        <v>3112820.32</v>
      </c>
      <c r="E24" s="6">
        <f aca="true" t="shared" si="7" ref="E24:E36">SUM(B24:D24)</f>
        <v>9191603.22</v>
      </c>
      <c r="F24" s="48">
        <f aca="true" t="shared" si="8" ref="F24:F36">IF(E$37=0,"0.00%",E24/E$37)</f>
        <v>0.38657801956381277</v>
      </c>
      <c r="G24" s="46">
        <v>5581982.88</v>
      </c>
      <c r="H24" s="2">
        <v>0</v>
      </c>
      <c r="I24" s="3">
        <v>3151637.29</v>
      </c>
      <c r="J24" s="6">
        <f aca="true" t="shared" si="9" ref="J24:J36">SUM(G24:I24)</f>
        <v>8733620.17</v>
      </c>
      <c r="K24" s="7">
        <f aca="true" t="shared" si="10" ref="K24:K36">IF(J$37=0,"0.00%",J24/J$37)</f>
        <v>0.3638943931177566</v>
      </c>
      <c r="L24" s="56" t="str">
        <f aca="true" t="shared" si="11" ref="L24:L29">IF(H24=0,"0.00%",(B24+C24)/(G24+H24)-1)</f>
        <v>0.00%</v>
      </c>
      <c r="M24" s="50">
        <f aca="true" t="shared" si="12" ref="M24:M36">IF(I24=0,"0.00%",D24/I24-1)</f>
        <v>-0.012316445843296941</v>
      </c>
      <c r="N24" s="51">
        <f aca="true" t="shared" si="13" ref="N24:N36">IF(J24=0,"0.00%",E24/J24-1)</f>
        <v>0.052439084948206593</v>
      </c>
    </row>
    <row r="25" spans="1:14" s="35" customFormat="1" ht="15">
      <c r="A25" s="23" t="s">
        <v>22</v>
      </c>
      <c r="B25" s="46">
        <v>34854.53</v>
      </c>
      <c r="C25" s="2">
        <v>0</v>
      </c>
      <c r="D25" s="3">
        <v>1195569.78</v>
      </c>
      <c r="E25" s="6">
        <f t="shared" si="7"/>
        <v>1230424.31</v>
      </c>
      <c r="F25" s="48">
        <f t="shared" si="8"/>
        <v>0.05174886051956568</v>
      </c>
      <c r="G25" s="46">
        <v>9936.05</v>
      </c>
      <c r="H25" s="2">
        <v>0</v>
      </c>
      <c r="I25" s="3">
        <v>1263178.35</v>
      </c>
      <c r="J25" s="6">
        <f t="shared" si="9"/>
        <v>1273114.4000000001</v>
      </c>
      <c r="K25" s="7">
        <f t="shared" si="10"/>
        <v>0.05304549349980226</v>
      </c>
      <c r="L25" s="56" t="str">
        <f t="shared" si="11"/>
        <v>0.00%</v>
      </c>
      <c r="M25" s="50">
        <f t="shared" si="12"/>
        <v>-0.053522584518647</v>
      </c>
      <c r="N25" s="51">
        <f t="shared" si="13"/>
        <v>-0.033532014090799755</v>
      </c>
    </row>
    <row r="26" spans="1:14" s="35" customFormat="1" ht="15">
      <c r="A26" s="23" t="s">
        <v>15</v>
      </c>
      <c r="B26" s="46">
        <v>99155.63</v>
      </c>
      <c r="C26" s="2">
        <v>137605.77</v>
      </c>
      <c r="D26" s="3">
        <v>109665.37</v>
      </c>
      <c r="E26" s="6">
        <f t="shared" si="7"/>
        <v>346426.77</v>
      </c>
      <c r="F26" s="48">
        <f t="shared" si="8"/>
        <v>0.01456992555761001</v>
      </c>
      <c r="G26" s="46">
        <v>94248.92</v>
      </c>
      <c r="H26" s="2">
        <v>137916.15</v>
      </c>
      <c r="I26" s="3">
        <v>130338.69</v>
      </c>
      <c r="J26" s="6">
        <f t="shared" si="9"/>
        <v>362503.76</v>
      </c>
      <c r="K26" s="7">
        <f t="shared" si="10"/>
        <v>0.015104055727225988</v>
      </c>
      <c r="L26" s="56">
        <f t="shared" si="11"/>
        <v>0.019797681020663482</v>
      </c>
      <c r="M26" s="50">
        <f t="shared" si="12"/>
        <v>-0.15861230460425835</v>
      </c>
      <c r="N26" s="51">
        <f t="shared" si="13"/>
        <v>-0.044349857226308464</v>
      </c>
    </row>
    <row r="27" spans="1:14" s="35" customFormat="1" ht="15">
      <c r="A27" s="23" t="s">
        <v>16</v>
      </c>
      <c r="B27" s="46">
        <v>1059.32</v>
      </c>
      <c r="C27" s="2">
        <v>2327.95</v>
      </c>
      <c r="D27" s="3">
        <v>12880.7</v>
      </c>
      <c r="E27" s="6">
        <f t="shared" si="7"/>
        <v>16267.970000000001</v>
      </c>
      <c r="F27" s="48">
        <f t="shared" si="8"/>
        <v>0.0006841939838351202</v>
      </c>
      <c r="G27" s="46">
        <v>945.07</v>
      </c>
      <c r="H27" s="2">
        <v>1177.19</v>
      </c>
      <c r="I27" s="3">
        <v>17746.43</v>
      </c>
      <c r="J27" s="6">
        <f t="shared" si="9"/>
        <v>19868.690000000002</v>
      </c>
      <c r="K27" s="7">
        <f t="shared" si="10"/>
        <v>0.0008278474159467414</v>
      </c>
      <c r="L27" s="56">
        <f t="shared" si="11"/>
        <v>0.5960673998473323</v>
      </c>
      <c r="M27" s="50">
        <f t="shared" si="12"/>
        <v>-0.27418077889468473</v>
      </c>
      <c r="N27" s="51">
        <f t="shared" si="13"/>
        <v>-0.18122583824097116</v>
      </c>
    </row>
    <row r="28" spans="1:14" s="35" customFormat="1" ht="15">
      <c r="A28" s="23" t="s">
        <v>23</v>
      </c>
      <c r="B28" s="46">
        <v>2901.1</v>
      </c>
      <c r="C28" s="2">
        <v>2615.49</v>
      </c>
      <c r="D28" s="3">
        <v>1849.96</v>
      </c>
      <c r="E28" s="6">
        <f t="shared" si="7"/>
        <v>7366.55</v>
      </c>
      <c r="F28" s="48">
        <f t="shared" si="8"/>
        <v>0.00030982041346404033</v>
      </c>
      <c r="G28" s="46">
        <v>3865.13</v>
      </c>
      <c r="H28" s="2">
        <v>6696</v>
      </c>
      <c r="I28" s="3">
        <v>3051.28</v>
      </c>
      <c r="J28" s="6">
        <f t="shared" si="9"/>
        <v>13612.410000000002</v>
      </c>
      <c r="K28" s="7">
        <f t="shared" si="10"/>
        <v>0.0005671737010999509</v>
      </c>
      <c r="L28" s="56">
        <f t="shared" si="11"/>
        <v>-0.47765153918188685</v>
      </c>
      <c r="M28" s="50">
        <f t="shared" si="12"/>
        <v>-0.3937101806454997</v>
      </c>
      <c r="N28" s="51">
        <f t="shared" si="13"/>
        <v>-0.45883572416640406</v>
      </c>
    </row>
    <row r="29" spans="1:14" s="35" customFormat="1" ht="15">
      <c r="A29" s="23" t="s">
        <v>13</v>
      </c>
      <c r="B29" s="46">
        <v>515329.72</v>
      </c>
      <c r="C29" s="2">
        <v>69612.01</v>
      </c>
      <c r="D29" s="3">
        <v>389795.2</v>
      </c>
      <c r="E29" s="6">
        <f t="shared" si="7"/>
        <v>974736.9299999999</v>
      </c>
      <c r="F29" s="48">
        <f t="shared" si="8"/>
        <v>0.040995228250845964</v>
      </c>
      <c r="G29" s="46">
        <v>482150.13</v>
      </c>
      <c r="H29" s="2">
        <v>72143.59</v>
      </c>
      <c r="I29" s="3">
        <v>374072.86</v>
      </c>
      <c r="J29" s="6">
        <f t="shared" si="9"/>
        <v>928366.58</v>
      </c>
      <c r="K29" s="7">
        <f t="shared" si="10"/>
        <v>0.03868125549818904</v>
      </c>
      <c r="L29" s="56">
        <f t="shared" si="11"/>
        <v>0.055292002947462615</v>
      </c>
      <c r="M29" s="50">
        <f t="shared" si="12"/>
        <v>0.042030154232520545</v>
      </c>
      <c r="N29" s="51">
        <f t="shared" si="13"/>
        <v>0.04994831890652507</v>
      </c>
    </row>
    <row r="30" spans="1:14" s="35" customFormat="1" ht="15">
      <c r="A30" s="23" t="s">
        <v>28</v>
      </c>
      <c r="B30" s="46">
        <v>138936.31</v>
      </c>
      <c r="C30" s="2">
        <v>18805.93</v>
      </c>
      <c r="D30" s="3">
        <v>5318.07</v>
      </c>
      <c r="E30" s="6">
        <f t="shared" si="7"/>
        <v>163060.31</v>
      </c>
      <c r="F30" s="48">
        <f t="shared" si="8"/>
        <v>0.006857947433164044</v>
      </c>
      <c r="G30" s="46">
        <v>178981.86</v>
      </c>
      <c r="H30" s="2">
        <v>20606.01</v>
      </c>
      <c r="I30" s="3">
        <v>8620.9</v>
      </c>
      <c r="J30" s="6">
        <f t="shared" si="9"/>
        <v>208208.77</v>
      </c>
      <c r="K30" s="7">
        <f t="shared" si="10"/>
        <v>0.00867521171360313</v>
      </c>
      <c r="L30" s="56">
        <f aca="true" t="shared" si="14" ref="L30:L36">IF(H30=0,"0.00%",(B30+C30)/(G30+H30)-1)</f>
        <v>-0.20966018626282257</v>
      </c>
      <c r="M30" s="50">
        <f t="shared" si="12"/>
        <v>-0.3831189318980617</v>
      </c>
      <c r="N30" s="51">
        <f t="shared" si="13"/>
        <v>-0.21684225885393782</v>
      </c>
    </row>
    <row r="31" spans="1:14" s="35" customFormat="1" ht="15">
      <c r="A31" s="23" t="s">
        <v>24</v>
      </c>
      <c r="B31" s="46">
        <v>349008.99</v>
      </c>
      <c r="C31" s="2">
        <v>255745.82</v>
      </c>
      <c r="D31" s="3">
        <v>74252.36</v>
      </c>
      <c r="E31" s="6">
        <f t="shared" si="7"/>
        <v>679007.17</v>
      </c>
      <c r="F31" s="48">
        <f t="shared" si="8"/>
        <v>0.028557504144334587</v>
      </c>
      <c r="G31" s="46">
        <v>302829.84</v>
      </c>
      <c r="H31" s="2">
        <v>117622.03</v>
      </c>
      <c r="I31" s="3">
        <v>103249.35</v>
      </c>
      <c r="J31" s="6">
        <f t="shared" si="9"/>
        <v>523701.22</v>
      </c>
      <c r="K31" s="7">
        <f t="shared" si="10"/>
        <v>0.021820497562001114</v>
      </c>
      <c r="L31" s="56">
        <f t="shared" si="14"/>
        <v>0.4383449168628981</v>
      </c>
      <c r="M31" s="50">
        <f t="shared" si="12"/>
        <v>-0.2808442861867896</v>
      </c>
      <c r="N31" s="51">
        <f t="shared" si="13"/>
        <v>0.2965544934189768</v>
      </c>
    </row>
    <row r="32" spans="1:14" s="35" customFormat="1" ht="15">
      <c r="A32" s="23" t="s">
        <v>25</v>
      </c>
      <c r="B32" s="46">
        <v>21350.85</v>
      </c>
      <c r="C32" s="2">
        <v>20022.16</v>
      </c>
      <c r="D32" s="3">
        <v>31974.48</v>
      </c>
      <c r="E32" s="6">
        <f t="shared" si="7"/>
        <v>73347.48999999999</v>
      </c>
      <c r="F32" s="48">
        <f t="shared" si="8"/>
        <v>0.003084829354086996</v>
      </c>
      <c r="G32" s="46">
        <v>24343.88</v>
      </c>
      <c r="H32" s="2">
        <v>20749.62</v>
      </c>
      <c r="I32" s="3">
        <v>35326.78</v>
      </c>
      <c r="J32" s="6">
        <f t="shared" si="9"/>
        <v>80420.28</v>
      </c>
      <c r="K32" s="7">
        <f t="shared" si="10"/>
        <v>0.003350785632455557</v>
      </c>
      <c r="L32" s="56">
        <f t="shared" si="14"/>
        <v>-0.08250612616008968</v>
      </c>
      <c r="M32" s="50">
        <f t="shared" si="12"/>
        <v>-0.0948940152484885</v>
      </c>
      <c r="N32" s="51">
        <f t="shared" si="13"/>
        <v>-0.0879478410172162</v>
      </c>
    </row>
    <row r="33" spans="1:14" s="35" customFormat="1" ht="15">
      <c r="A33" s="23" t="s">
        <v>26</v>
      </c>
      <c r="B33" s="46">
        <v>2849911.63</v>
      </c>
      <c r="C33" s="2">
        <v>279310.67</v>
      </c>
      <c r="D33" s="3">
        <v>97941.31</v>
      </c>
      <c r="E33" s="6">
        <f t="shared" si="7"/>
        <v>3227163.61</v>
      </c>
      <c r="F33" s="48">
        <f t="shared" si="8"/>
        <v>0.13572719440800715</v>
      </c>
      <c r="G33" s="46">
        <v>2827376.97</v>
      </c>
      <c r="H33" s="2">
        <v>277559.93</v>
      </c>
      <c r="I33" s="3">
        <v>120728.82</v>
      </c>
      <c r="J33" s="6">
        <f t="shared" si="9"/>
        <v>3225665.72</v>
      </c>
      <c r="K33" s="7">
        <f t="shared" si="10"/>
        <v>0.13440035709500653</v>
      </c>
      <c r="L33" s="56">
        <f t="shared" si="14"/>
        <v>0.007821543813015808</v>
      </c>
      <c r="M33" s="50">
        <f t="shared" si="12"/>
        <v>-0.1887495462972305</v>
      </c>
      <c r="N33" s="51">
        <f t="shared" si="13"/>
        <v>0.00046436615880951493</v>
      </c>
    </row>
    <row r="34" spans="1:14" s="35" customFormat="1" ht="15">
      <c r="A34" s="23" t="s">
        <v>14</v>
      </c>
      <c r="B34" s="46">
        <v>57526.32</v>
      </c>
      <c r="C34" s="2">
        <v>75219.65</v>
      </c>
      <c r="D34" s="3">
        <v>65098.69</v>
      </c>
      <c r="E34" s="6">
        <f t="shared" si="7"/>
        <v>197844.66</v>
      </c>
      <c r="F34" s="48">
        <f t="shared" si="8"/>
        <v>0.008320898434525319</v>
      </c>
      <c r="G34" s="46">
        <v>50858.87</v>
      </c>
      <c r="H34" s="2">
        <v>75660.07</v>
      </c>
      <c r="I34" s="3">
        <v>74238.59</v>
      </c>
      <c r="J34" s="6">
        <f t="shared" si="9"/>
        <v>200757.53</v>
      </c>
      <c r="K34" s="7">
        <f t="shared" si="10"/>
        <v>0.008364748880895036</v>
      </c>
      <c r="L34" s="56">
        <f t="shared" si="14"/>
        <v>0.0492181644898384</v>
      </c>
      <c r="M34" s="50">
        <f t="shared" si="12"/>
        <v>-0.12311521541559445</v>
      </c>
      <c r="N34" s="51">
        <f t="shared" si="13"/>
        <v>-0.014509393495725886</v>
      </c>
    </row>
    <row r="35" spans="1:14" s="35" customFormat="1" ht="15">
      <c r="A35" s="23" t="s">
        <v>27</v>
      </c>
      <c r="B35" s="46">
        <v>3182288.54</v>
      </c>
      <c r="C35" s="2">
        <v>1482574.81</v>
      </c>
      <c r="D35" s="15">
        <v>2674264.53</v>
      </c>
      <c r="E35" s="6">
        <f t="shared" si="7"/>
        <v>7339127.879999999</v>
      </c>
      <c r="F35" s="48">
        <f t="shared" si="8"/>
        <v>0.3086671011867245</v>
      </c>
      <c r="G35" s="46">
        <v>5042290.19</v>
      </c>
      <c r="H35" s="2">
        <v>67698.74</v>
      </c>
      <c r="I35" s="15">
        <v>2948137.31</v>
      </c>
      <c r="J35" s="6">
        <f t="shared" si="9"/>
        <v>8058126.24</v>
      </c>
      <c r="K35" s="7">
        <f t="shared" si="10"/>
        <v>0.335749311361576</v>
      </c>
      <c r="L35" s="56">
        <f t="shared" si="14"/>
        <v>-0.08710891277801669</v>
      </c>
      <c r="M35" s="50">
        <f t="shared" si="12"/>
        <v>-0.09289688749266578</v>
      </c>
      <c r="N35" s="51">
        <f t="shared" si="13"/>
        <v>-0.08922649491775658</v>
      </c>
    </row>
    <row r="36" spans="1:14" s="35" customFormat="1" ht="15.75" thickBot="1">
      <c r="A36" s="24" t="s">
        <v>9</v>
      </c>
      <c r="B36" s="47">
        <v>18006.64</v>
      </c>
      <c r="C36" s="2">
        <v>23915.76</v>
      </c>
      <c r="D36" s="41">
        <v>15569.76</v>
      </c>
      <c r="E36" s="6">
        <f t="shared" si="7"/>
        <v>57492.159999999996</v>
      </c>
      <c r="F36" s="48">
        <f t="shared" si="8"/>
        <v>0.002417990074341552</v>
      </c>
      <c r="G36" s="47">
        <v>37234.78</v>
      </c>
      <c r="H36" s="2">
        <v>18361.82</v>
      </c>
      <c r="I36" s="41">
        <v>16185.8</v>
      </c>
      <c r="J36" s="6">
        <f t="shared" si="9"/>
        <v>71782.4</v>
      </c>
      <c r="K36" s="7">
        <f t="shared" si="10"/>
        <v>0.0029908803424108666</v>
      </c>
      <c r="L36" s="56">
        <f t="shared" si="14"/>
        <v>-0.24595388926660988</v>
      </c>
      <c r="M36" s="50">
        <f t="shared" si="12"/>
        <v>-0.038060522186113666</v>
      </c>
      <c r="N36" s="51">
        <f t="shared" si="13"/>
        <v>-0.19907721112696142</v>
      </c>
    </row>
    <row r="37" spans="1:14" s="35" customFormat="1" ht="16.5" thickBot="1" thickTop="1">
      <c r="A37" s="16" t="s">
        <v>8</v>
      </c>
      <c r="B37" s="17">
        <f>SUM(B23:B36)</f>
        <v>13501345.21</v>
      </c>
      <c r="C37" s="17">
        <f>SUM(C23:C36)</f>
        <v>2452696.54</v>
      </c>
      <c r="D37" s="18">
        <f>SUM(D23:D36)</f>
        <v>7822796.960000001</v>
      </c>
      <c r="E37" s="18">
        <f>SUM(E23:E36)</f>
        <v>23776838.71</v>
      </c>
      <c r="F37" s="49">
        <f>IF(E$37=0,"0.00%",E37/E$37)</f>
        <v>1</v>
      </c>
      <c r="G37" s="17">
        <f>SUM(G23:G36)</f>
        <v>14800810.12</v>
      </c>
      <c r="H37" s="17">
        <f>SUM(H23:H36)</f>
        <v>896302.5299999999</v>
      </c>
      <c r="I37" s="18">
        <f>SUM(I23:I36)</f>
        <v>8303312.570000001</v>
      </c>
      <c r="J37" s="18">
        <f>SUM(J23:J36)</f>
        <v>24000425.22</v>
      </c>
      <c r="K37" s="19">
        <f>IF(J$37=0,"0.00%",J37/J$37)</f>
        <v>1</v>
      </c>
      <c r="L37" s="58">
        <f>IF(H37=0,"0.00%",(B37+C37)/(G37+H37)-1)</f>
        <v>0.016367921013805242</v>
      </c>
      <c r="M37" s="52">
        <f>IF(I37=0,"0.00%",D37/I37-1)</f>
        <v>-0.05787035065211332</v>
      </c>
      <c r="N37" s="49">
        <f>IF(J37=0,"0.00%",E37/J37-1)</f>
        <v>-0.009315939528174666</v>
      </c>
    </row>
    <row r="38" spans="3:14" s="35" customFormat="1" ht="15" thickTop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ht="14.25">
      <c r="A39" s="35"/>
    </row>
    <row r="40" ht="14.25">
      <c r="A40" s="35"/>
    </row>
    <row r="41" ht="14.25">
      <c r="A41" s="35"/>
    </row>
    <row r="42" ht="14.25">
      <c r="A42" s="35"/>
    </row>
    <row r="43" ht="14.25">
      <c r="A43" s="35"/>
    </row>
    <row r="44" ht="14.25">
      <c r="A44" s="35"/>
    </row>
    <row r="45" ht="14.25">
      <c r="A45" s="35"/>
    </row>
    <row r="46" ht="14.25">
      <c r="A46" s="35"/>
    </row>
    <row r="47" ht="14.25">
      <c r="A47" s="35"/>
    </row>
    <row r="48" ht="14.25">
      <c r="A48" s="35"/>
    </row>
    <row r="49" ht="14.25">
      <c r="A49" s="35"/>
    </row>
    <row r="50" ht="14.25">
      <c r="A50" s="35"/>
    </row>
    <row r="51" ht="14.25">
      <c r="A51" s="35"/>
    </row>
    <row r="52" ht="14.25">
      <c r="A52" s="35"/>
    </row>
    <row r="53" ht="14.25">
      <c r="A53" s="35"/>
    </row>
    <row r="54" ht="14.25">
      <c r="A54" s="35"/>
    </row>
    <row r="55" ht="14.25">
      <c r="A55" s="35"/>
    </row>
    <row r="56" ht="14.25">
      <c r="A56" s="35"/>
    </row>
    <row r="57" ht="14.25">
      <c r="A57" s="35"/>
    </row>
    <row r="58" ht="14.25">
      <c r="A58" s="35"/>
    </row>
    <row r="59" ht="14.25">
      <c r="A59" s="35"/>
    </row>
  </sheetData>
  <printOptions/>
  <pageMargins left="0.75" right="0.75" top="1" bottom="1" header="0.5" footer="0.5"/>
  <pageSetup fitToHeight="1" fitToWidth="1" horizontalDpi="600" verticalDpi="600" orientation="landscape" paperSize="5" scale="70" r:id="rId1"/>
  <headerFooter alignWithMargins="0">
    <oddHeader>&amp;C&amp;"Arial,Bold"&amp;14National Land Border Sales Mar 08 - 09</oddHeader>
    <oddFooter>&amp;LStatistics and Reference Materials/Land Border (Mar 08-09)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aboucher</cp:lastModifiedBy>
  <cp:lastPrinted>2009-05-01T15:47:34Z</cp:lastPrinted>
  <dcterms:created xsi:type="dcterms:W3CDTF">2006-01-31T19:56:50Z</dcterms:created>
  <dcterms:modified xsi:type="dcterms:W3CDTF">2009-05-01T15:47:47Z</dcterms:modified>
  <cp:category/>
  <cp:version/>
  <cp:contentType/>
  <cp:contentStatus/>
</cp:coreProperties>
</file>