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'Sheet1'!$A$1:$N$18</definedName>
  </definedNames>
  <calcPr fullCalcOnLoad="1"/>
</workbook>
</file>

<file path=xl/sharedStrings.xml><?xml version="1.0" encoding="utf-8"?>
<sst xmlns="http://schemas.openxmlformats.org/spreadsheetml/2006/main" count="45" uniqueCount="31">
  <si>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</si>
  <si>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</si>
  <si>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</si>
  <si>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</si>
  <si>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</si>
  <si>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</si>
  <si>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</si>
  <si>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</si>
  <si>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</si>
  <si>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</si>
  <si>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</si>
  <si>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</si>
  <si>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</si>
  <si>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</si>
  <si>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</si>
  <si>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</si>
  <si>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</si>
  <si>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</si>
  <si>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</si>
  <si>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</si>
  <si>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</si>
  <si>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</si>
  <si>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</si>
  <si>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</si>
  <si>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</si>
  <si>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</si>
  <si>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</si>
  <si>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</si>
  <si>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Jan 10</t>
  </si>
  <si>
    <t>Jan 09</t>
  </si>
  <si>
    <t>National Gross Sales - Land Border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</si>
</sst>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" fontId="1" fillId="0" borderId="1" xfId="0" applyNumberFormat="1" applyFont="1" applyBorder="1" applyAlignment="1">
      <alignment/>
    </xf>
    <xf numFmtId="17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0" fontId="4" fillId="0" borderId="17" xfId="19" applyNumberFormat="1" applyFont="1" applyBorder="1" applyAlignment="1">
      <alignment/>
    </xf>
    <xf numFmtId="0" fontId="3" fillId="0" borderId="18" xfId="0" applyFont="1" applyBorder="1" applyAlignment="1">
      <alignment/>
    </xf>
    <xf numFmtId="164" fontId="4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64" fontId="3" fillId="2" borderId="25" xfId="0" applyNumberFormat="1" applyFont="1" applyFill="1" applyBorder="1" applyAlignment="1">
      <alignment/>
    </xf>
    <xf numFmtId="10" fontId="3" fillId="2" borderId="26" xfId="19" applyNumberFormat="1" applyFont="1" applyFill="1" applyBorder="1" applyAlignment="1">
      <alignment/>
    </xf>
    <xf numFmtId="164" fontId="3" fillId="2" borderId="27" xfId="0" applyNumberFormat="1" applyFont="1" applyFill="1" applyBorder="1" applyAlignment="1">
      <alignment/>
    </xf>
    <xf numFmtId="10" fontId="4" fillId="0" borderId="17" xfId="19" applyNumberFormat="1" applyFont="1" applyBorder="1" applyAlignment="1">
      <alignment horizontal="right"/>
    </xf>
    <xf numFmtId="10" fontId="3" fillId="2" borderId="26" xfId="19" applyNumberFormat="1" applyFont="1" applyFill="1" applyBorder="1" applyAlignment="1">
      <alignment horizontal="right"/>
    </xf>
    <xf numFmtId="10" fontId="4" fillId="0" borderId="28" xfId="19" applyNumberFormat="1" applyFont="1" applyBorder="1" applyAlignment="1">
      <alignment horizontal="right"/>
    </xf>
    <xf numFmtId="10" fontId="4" fillId="0" borderId="16" xfId="19" applyNumberFormat="1" applyFont="1" applyBorder="1" applyAlignment="1">
      <alignment horizontal="right"/>
    </xf>
    <xf numFmtId="10" fontId="3" fillId="0" borderId="17" xfId="19" applyNumberFormat="1" applyFont="1" applyBorder="1" applyAlignment="1">
      <alignment horizontal="right"/>
    </xf>
    <xf numFmtId="10" fontId="3" fillId="2" borderId="27" xfId="19" applyNumberFormat="1" applyFont="1" applyFill="1" applyBorder="1" applyAlignment="1">
      <alignment horizontal="right"/>
    </xf>
    <xf numFmtId="10" fontId="3" fillId="2" borderId="25" xfId="19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0.00390625" style="0" bestFit="1" customWidth="1"/>
  </cols>
  <sheetData>
    <row r="1" spans="1:14" ht="16.5" thickBot="1" thickTop="1">
      <c r="A1" s="1" t="s">
        <v>30</v>
      </c>
      <c r="B1" s="2"/>
      <c r="C1" s="4"/>
      <c r="D1" s="4" t="s">
        <v>28</v>
      </c>
      <c r="E1" s="5"/>
      <c r="F1" s="6"/>
      <c r="G1" s="5"/>
      <c r="H1" s="7"/>
      <c r="I1" s="4" t="s">
        <v>29</v>
      </c>
      <c r="J1" s="5"/>
      <c r="K1" s="6"/>
      <c r="L1" s="7"/>
      <c r="M1" s="3" t="s">
        <v>0</v>
      </c>
      <c r="N1" s="6"/>
    </row>
    <row r="2" spans="1:14" ht="15.75" thickTop="1">
      <c r="A2" s="8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11" t="s">
        <v>6</v>
      </c>
      <c r="G2" s="9" t="s">
        <v>2</v>
      </c>
      <c r="H2" s="9" t="s">
        <v>3</v>
      </c>
      <c r="I2" s="10" t="s">
        <v>4</v>
      </c>
      <c r="J2" s="10" t="s">
        <v>5</v>
      </c>
      <c r="K2" s="11" t="s">
        <v>6</v>
      </c>
      <c r="L2" s="9" t="s">
        <v>7</v>
      </c>
      <c r="M2" s="10" t="s">
        <v>4</v>
      </c>
      <c r="N2" s="11" t="s">
        <v>5</v>
      </c>
    </row>
    <row r="3" spans="1:14" ht="15.75" thickBot="1">
      <c r="A3" s="12" t="s">
        <v>8</v>
      </c>
      <c r="B3" s="13" t="s">
        <v>9</v>
      </c>
      <c r="C3" s="13" t="s">
        <v>9</v>
      </c>
      <c r="D3" s="14" t="s">
        <v>10</v>
      </c>
      <c r="E3" s="14"/>
      <c r="F3" s="15" t="s">
        <v>11</v>
      </c>
      <c r="G3" s="13" t="s">
        <v>9</v>
      </c>
      <c r="H3" s="13" t="s">
        <v>9</v>
      </c>
      <c r="I3" s="14" t="s">
        <v>10</v>
      </c>
      <c r="J3" s="14"/>
      <c r="K3" s="15" t="s">
        <v>11</v>
      </c>
      <c r="L3" s="16" t="s">
        <v>12</v>
      </c>
      <c r="M3" s="17" t="s">
        <v>12</v>
      </c>
      <c r="N3" s="18" t="s">
        <v>12</v>
      </c>
    </row>
    <row r="4" spans="1:14" ht="15.75" thickTop="1">
      <c r="A4" s="19" t="s">
        <v>13</v>
      </c>
      <c r="B4" s="20">
        <v>31277.97</v>
      </c>
      <c r="C4" s="21">
        <v>26509.01</v>
      </c>
      <c r="D4" s="22">
        <v>10070.29</v>
      </c>
      <c r="E4" s="22">
        <f>SUM(B4:D4)</f>
        <v>67857.26999999999</v>
      </c>
      <c r="F4" s="35">
        <f>IF(E$18=0,"0.00%",E4/E$18)</f>
        <v>0.009518235361729521</v>
      </c>
      <c r="G4" s="20">
        <v>42538.56</v>
      </c>
      <c r="H4" s="21">
        <v>24584.09</v>
      </c>
      <c r="I4" s="22">
        <v>10865.65</v>
      </c>
      <c r="J4" s="22">
        <f>SUM(G4:I4)</f>
        <v>77988.29999999999</v>
      </c>
      <c r="K4" s="23">
        <f>IF(J$18=0,"0.00%",J4/J$18)</f>
        <v>0.010640134499798181</v>
      </c>
      <c r="L4" s="37">
        <f>IF((G4+H4)=0,"0.00%",(B4+C4)/(G4+H4)-1)</f>
        <v>-0.13908375190788802</v>
      </c>
      <c r="M4" s="38">
        <f>IF(I4=0,"0.00%",D4/I4-1)</f>
        <v>-0.07319948645502095</v>
      </c>
      <c r="N4" s="39">
        <f>IF(J4=0,"0.00%",E4/J4-1)</f>
        <v>-0.12990448567285096</v>
      </c>
    </row>
    <row r="5" spans="1:14" ht="15">
      <c r="A5" s="24" t="s">
        <v>14</v>
      </c>
      <c r="B5" s="25">
        <v>1807614.24</v>
      </c>
      <c r="C5" s="26">
        <v>0</v>
      </c>
      <c r="D5" s="26">
        <v>918157.79</v>
      </c>
      <c r="E5" s="22">
        <f aca="true" t="shared" si="0" ref="E5:E17">SUM(B5:D5)</f>
        <v>2725772.0300000003</v>
      </c>
      <c r="F5" s="35">
        <f aca="true" t="shared" si="1" ref="F5:F17">IF(E$18=0,"0.00%",E5/E$18)</f>
        <v>0.38233986902153994</v>
      </c>
      <c r="G5" s="25">
        <v>1890996.68</v>
      </c>
      <c r="H5" s="26">
        <v>0</v>
      </c>
      <c r="I5" s="26">
        <v>963494.78</v>
      </c>
      <c r="J5" s="22">
        <f aca="true" t="shared" si="2" ref="J5:J17">SUM(G5:I5)</f>
        <v>2854491.46</v>
      </c>
      <c r="K5" s="23">
        <f aca="true" t="shared" si="3" ref="K5:K17">IF(J$18=0,"0.00%",J5/J$18)</f>
        <v>0.38944525092770693</v>
      </c>
      <c r="L5" s="37">
        <f aca="true" t="shared" si="4" ref="L5:L17">IF((G5+H5)=0,"0.00%",(B5+C5)/(G5+H5)-1)</f>
        <v>-0.04409444018695996</v>
      </c>
      <c r="M5" s="38">
        <f aca="true" t="shared" si="5" ref="M5:M17">IF(I5=0,"0.00%",D5/I5-1)</f>
        <v>-0.047054733394611636</v>
      </c>
      <c r="N5" s="39">
        <f aca="true" t="shared" si="6" ref="N5:N17">IF(J5=0,"0.00%",E5/J5-1)</f>
        <v>-0.045093646908300644</v>
      </c>
    </row>
    <row r="6" spans="1:14" ht="15">
      <c r="A6" s="24" t="s">
        <v>15</v>
      </c>
      <c r="B6" s="25">
        <v>14383.32</v>
      </c>
      <c r="C6" s="26">
        <v>0</v>
      </c>
      <c r="D6" s="26">
        <v>333173.85</v>
      </c>
      <c r="E6" s="22">
        <f t="shared" si="0"/>
        <v>347557.17</v>
      </c>
      <c r="F6" s="35">
        <f t="shared" si="1"/>
        <v>0.04875131206599734</v>
      </c>
      <c r="G6" s="25">
        <v>12202.64</v>
      </c>
      <c r="H6" s="26">
        <v>0</v>
      </c>
      <c r="I6" s="26">
        <v>332758.58</v>
      </c>
      <c r="J6" s="22">
        <f t="shared" si="2"/>
        <v>344961.22000000003</v>
      </c>
      <c r="K6" s="23">
        <f t="shared" si="3"/>
        <v>0.04706390289331183</v>
      </c>
      <c r="L6" s="37">
        <f t="shared" si="4"/>
        <v>0.1787055915769047</v>
      </c>
      <c r="M6" s="38">
        <f t="shared" si="5"/>
        <v>0.0012479618106315815</v>
      </c>
      <c r="N6" s="39">
        <f t="shared" si="6"/>
        <v>0.007525338645312019</v>
      </c>
    </row>
    <row r="7" spans="1:14" ht="15">
      <c r="A7" s="24" t="s">
        <v>16</v>
      </c>
      <c r="B7" s="25">
        <v>42210.23</v>
      </c>
      <c r="C7" s="26">
        <v>44396.86</v>
      </c>
      <c r="D7" s="26">
        <v>24634.33</v>
      </c>
      <c r="E7" s="22">
        <f t="shared" si="0"/>
        <v>111241.42</v>
      </c>
      <c r="F7" s="35">
        <f t="shared" si="1"/>
        <v>0.015603663653621872</v>
      </c>
      <c r="G7" s="25">
        <v>30130.88</v>
      </c>
      <c r="H7" s="26">
        <v>40258.3</v>
      </c>
      <c r="I7" s="26">
        <v>35037.78</v>
      </c>
      <c r="J7" s="22">
        <f t="shared" si="2"/>
        <v>105426.96</v>
      </c>
      <c r="K7" s="23">
        <f t="shared" si="3"/>
        <v>0.014383657988503957</v>
      </c>
      <c r="L7" s="37">
        <f t="shared" si="4"/>
        <v>0.2304034512122457</v>
      </c>
      <c r="M7" s="38">
        <f t="shared" si="5"/>
        <v>-0.2969209236429933</v>
      </c>
      <c r="N7" s="39">
        <f t="shared" si="6"/>
        <v>0.05515154757378937</v>
      </c>
    </row>
    <row r="8" spans="1:14" ht="15">
      <c r="A8" s="24" t="s">
        <v>17</v>
      </c>
      <c r="B8" s="25">
        <v>105.75</v>
      </c>
      <c r="C8" s="26">
        <v>466.25</v>
      </c>
      <c r="D8" s="26">
        <v>3813.28</v>
      </c>
      <c r="E8" s="22">
        <f t="shared" si="0"/>
        <v>4385.280000000001</v>
      </c>
      <c r="F8" s="35">
        <f t="shared" si="1"/>
        <v>0.0006151165109808463</v>
      </c>
      <c r="G8" s="25">
        <v>133.05</v>
      </c>
      <c r="H8" s="26">
        <v>278.71</v>
      </c>
      <c r="I8" s="26">
        <v>5028.78</v>
      </c>
      <c r="J8" s="22">
        <f t="shared" si="2"/>
        <v>5440.54</v>
      </c>
      <c r="K8" s="23">
        <f t="shared" si="3"/>
        <v>0.000742266177766819</v>
      </c>
      <c r="L8" s="37">
        <f t="shared" si="4"/>
        <v>0.3891587332426656</v>
      </c>
      <c r="M8" s="38">
        <f t="shared" si="5"/>
        <v>-0.24170872458130988</v>
      </c>
      <c r="N8" s="39">
        <f t="shared" si="6"/>
        <v>-0.19396236403004097</v>
      </c>
    </row>
    <row r="9" spans="1:14" ht="15">
      <c r="A9" s="24" t="s">
        <v>18</v>
      </c>
      <c r="B9" s="25">
        <v>226.1</v>
      </c>
      <c r="C9" s="26">
        <v>752.34</v>
      </c>
      <c r="D9" s="26">
        <v>489.24</v>
      </c>
      <c r="E9" s="22">
        <f t="shared" si="0"/>
        <v>1467.68</v>
      </c>
      <c r="F9" s="35">
        <f t="shared" si="1"/>
        <v>0.00020586922632907553</v>
      </c>
      <c r="G9" s="25">
        <v>1356.33</v>
      </c>
      <c r="H9" s="26">
        <v>1107.89</v>
      </c>
      <c r="I9" s="26">
        <v>607.74</v>
      </c>
      <c r="J9" s="22">
        <f t="shared" si="2"/>
        <v>3071.96</v>
      </c>
      <c r="K9" s="23">
        <f t="shared" si="3"/>
        <v>0.000419115015688251</v>
      </c>
      <c r="L9" s="37">
        <f t="shared" si="4"/>
        <v>-0.6029412958258598</v>
      </c>
      <c r="M9" s="38">
        <f t="shared" si="5"/>
        <v>-0.1949846974034949</v>
      </c>
      <c r="N9" s="39">
        <f t="shared" si="6"/>
        <v>-0.5222333624135731</v>
      </c>
    </row>
    <row r="10" spans="1:14" ht="15">
      <c r="A10" s="24" t="s">
        <v>19</v>
      </c>
      <c r="B10" s="25">
        <v>137766.9</v>
      </c>
      <c r="C10" s="26">
        <v>25611.95</v>
      </c>
      <c r="D10" s="26">
        <v>114161.13</v>
      </c>
      <c r="E10" s="22">
        <f t="shared" si="0"/>
        <v>277539.98</v>
      </c>
      <c r="F10" s="35">
        <f t="shared" si="1"/>
        <v>0.038930108033077435</v>
      </c>
      <c r="G10" s="25">
        <v>144800.24</v>
      </c>
      <c r="H10" s="26">
        <v>20749.07</v>
      </c>
      <c r="I10" s="26">
        <v>119355.44</v>
      </c>
      <c r="J10" s="22">
        <f t="shared" si="2"/>
        <v>284904.75</v>
      </c>
      <c r="K10" s="23">
        <f t="shared" si="3"/>
        <v>0.0388702518150976</v>
      </c>
      <c r="L10" s="37">
        <f t="shared" si="4"/>
        <v>-0.013110655671110916</v>
      </c>
      <c r="M10" s="38">
        <f t="shared" si="5"/>
        <v>-0.04351967534952739</v>
      </c>
      <c r="N10" s="39">
        <f t="shared" si="6"/>
        <v>-0.025849937566853498</v>
      </c>
    </row>
    <row r="11" spans="1:14" ht="15">
      <c r="A11" s="24" t="s">
        <v>20</v>
      </c>
      <c r="B11" s="25">
        <v>32662.7</v>
      </c>
      <c r="C11" s="26">
        <v>4011.57</v>
      </c>
      <c r="D11" s="26">
        <v>1851.85</v>
      </c>
      <c r="E11" s="22">
        <f t="shared" si="0"/>
        <v>38526.12</v>
      </c>
      <c r="F11" s="35">
        <f t="shared" si="1"/>
        <v>0.005403999862273196</v>
      </c>
      <c r="G11" s="25">
        <v>47726.45</v>
      </c>
      <c r="H11" s="26">
        <v>6030.26</v>
      </c>
      <c r="I11" s="26">
        <v>1797.15</v>
      </c>
      <c r="J11" s="22">
        <f t="shared" si="2"/>
        <v>55553.86</v>
      </c>
      <c r="K11" s="23">
        <f t="shared" si="3"/>
        <v>0.007579348984180426</v>
      </c>
      <c r="L11" s="37">
        <f t="shared" si="4"/>
        <v>-0.31777316729390614</v>
      </c>
      <c r="M11" s="38">
        <f t="shared" si="5"/>
        <v>0.030437080933700456</v>
      </c>
      <c r="N11" s="39">
        <f t="shared" si="6"/>
        <v>-0.30650867464475007</v>
      </c>
    </row>
    <row r="12" spans="1:14" ht="15">
      <c r="A12" s="24" t="s">
        <v>21</v>
      </c>
      <c r="B12" s="25">
        <v>94655.6</v>
      </c>
      <c r="C12" s="26">
        <v>65698.16</v>
      </c>
      <c r="D12" s="26">
        <v>11938.05</v>
      </c>
      <c r="E12" s="22">
        <f t="shared" si="0"/>
        <v>172291.81</v>
      </c>
      <c r="F12" s="35">
        <f t="shared" si="1"/>
        <v>0.02416710838025733</v>
      </c>
      <c r="G12" s="25">
        <v>102191.18</v>
      </c>
      <c r="H12" s="26">
        <v>67617.43</v>
      </c>
      <c r="I12" s="26">
        <v>20988.04</v>
      </c>
      <c r="J12" s="22">
        <f t="shared" si="2"/>
        <v>190796.65</v>
      </c>
      <c r="K12" s="23">
        <f t="shared" si="3"/>
        <v>0.02603085357817671</v>
      </c>
      <c r="L12" s="37">
        <f t="shared" si="4"/>
        <v>-0.05567944994073015</v>
      </c>
      <c r="M12" s="38">
        <f t="shared" si="5"/>
        <v>-0.43119748199450736</v>
      </c>
      <c r="N12" s="39">
        <f t="shared" si="6"/>
        <v>-0.09698723745935789</v>
      </c>
    </row>
    <row r="13" spans="1:14" ht="15">
      <c r="A13" s="24" t="s">
        <v>22</v>
      </c>
      <c r="B13" s="25">
        <v>3595.47</v>
      </c>
      <c r="C13" s="26">
        <v>4637.98</v>
      </c>
      <c r="D13" s="26">
        <v>10375.5</v>
      </c>
      <c r="E13" s="22">
        <f t="shared" si="0"/>
        <v>18608.949999999997</v>
      </c>
      <c r="F13" s="35">
        <f t="shared" si="1"/>
        <v>0.002610248922991694</v>
      </c>
      <c r="G13" s="25">
        <v>6536.63</v>
      </c>
      <c r="H13" s="26">
        <v>5628.53</v>
      </c>
      <c r="I13" s="26">
        <v>10633.89</v>
      </c>
      <c r="J13" s="22">
        <f t="shared" si="2"/>
        <v>22799.05</v>
      </c>
      <c r="K13" s="23">
        <f t="shared" si="3"/>
        <v>0.0031105301496201837</v>
      </c>
      <c r="L13" s="37">
        <f t="shared" si="4"/>
        <v>-0.32319426953693997</v>
      </c>
      <c r="M13" s="38">
        <f t="shared" si="5"/>
        <v>-0.024298727934932485</v>
      </c>
      <c r="N13" s="39">
        <f t="shared" si="6"/>
        <v>-0.1837839734550344</v>
      </c>
    </row>
    <row r="14" spans="1:14" ht="15">
      <c r="A14" s="24" t="s">
        <v>23</v>
      </c>
      <c r="B14" s="25">
        <v>776003.16</v>
      </c>
      <c r="C14" s="26">
        <v>83007.06</v>
      </c>
      <c r="D14" s="26">
        <v>29038.22</v>
      </c>
      <c r="E14" s="22">
        <f t="shared" si="0"/>
        <v>888048.44</v>
      </c>
      <c r="F14" s="35">
        <f t="shared" si="1"/>
        <v>0.12456519492364987</v>
      </c>
      <c r="G14" s="25">
        <v>875934.17</v>
      </c>
      <c r="H14" s="26">
        <v>93256.36</v>
      </c>
      <c r="I14" s="26">
        <v>30487.19</v>
      </c>
      <c r="J14" s="22">
        <f t="shared" si="2"/>
        <v>999677.72</v>
      </c>
      <c r="K14" s="23">
        <f t="shared" si="3"/>
        <v>0.13638847618490962</v>
      </c>
      <c r="L14" s="37">
        <f t="shared" si="4"/>
        <v>-0.11368281735068131</v>
      </c>
      <c r="M14" s="38">
        <f t="shared" si="5"/>
        <v>-0.04752717452805577</v>
      </c>
      <c r="N14" s="39">
        <f t="shared" si="6"/>
        <v>-0.11166526748240424</v>
      </c>
    </row>
    <row r="15" spans="1:14" ht="15">
      <c r="A15" s="24" t="s">
        <v>24</v>
      </c>
      <c r="B15" s="25">
        <v>15347.38</v>
      </c>
      <c r="C15" s="26">
        <v>22637.8</v>
      </c>
      <c r="D15" s="26">
        <v>22384.78</v>
      </c>
      <c r="E15" s="22">
        <f t="shared" si="0"/>
        <v>60369.96</v>
      </c>
      <c r="F15" s="35">
        <f t="shared" si="1"/>
        <v>0.00846800185239101</v>
      </c>
      <c r="G15" s="25">
        <v>15613.77</v>
      </c>
      <c r="H15" s="26">
        <v>23314.18</v>
      </c>
      <c r="I15" s="26">
        <v>21050.97</v>
      </c>
      <c r="J15" s="22">
        <f t="shared" si="2"/>
        <v>59978.92</v>
      </c>
      <c r="K15" s="23">
        <f t="shared" si="3"/>
        <v>0.00818307074205535</v>
      </c>
      <c r="L15" s="37">
        <f t="shared" si="4"/>
        <v>-0.024218331558687134</v>
      </c>
      <c r="M15" s="38">
        <f t="shared" si="5"/>
        <v>0.0633609757650122</v>
      </c>
      <c r="N15" s="39">
        <f t="shared" si="6"/>
        <v>0.006519623894528204</v>
      </c>
    </row>
    <row r="16" spans="1:14" ht="15">
      <c r="A16" s="24" t="s">
        <v>25</v>
      </c>
      <c r="B16" s="25">
        <v>956879.24</v>
      </c>
      <c r="C16" s="26">
        <v>527387.31</v>
      </c>
      <c r="D16" s="27">
        <v>909363.39</v>
      </c>
      <c r="E16" s="22">
        <f t="shared" si="0"/>
        <v>2393629.94</v>
      </c>
      <c r="F16" s="35">
        <f t="shared" si="1"/>
        <v>0.3357508066239994</v>
      </c>
      <c r="G16" s="25">
        <v>1029827.35</v>
      </c>
      <c r="H16" s="26">
        <v>421898.32</v>
      </c>
      <c r="I16" s="27">
        <v>852837.98</v>
      </c>
      <c r="J16" s="22">
        <f t="shared" si="2"/>
        <v>2304563.65</v>
      </c>
      <c r="K16" s="23">
        <f t="shared" si="3"/>
        <v>0.3144172548875386</v>
      </c>
      <c r="L16" s="37">
        <f t="shared" si="4"/>
        <v>0.02241530936075553</v>
      </c>
      <c r="M16" s="38">
        <f t="shared" si="5"/>
        <v>0.0662791893953878</v>
      </c>
      <c r="N16" s="39">
        <f t="shared" si="6"/>
        <v>0.03864778913787004</v>
      </c>
    </row>
    <row r="17" spans="1:14" ht="15.75" thickBot="1">
      <c r="A17" s="28" t="s">
        <v>26</v>
      </c>
      <c r="B17" s="29">
        <v>11313.5</v>
      </c>
      <c r="C17" s="30">
        <v>5708.74</v>
      </c>
      <c r="D17" s="30">
        <v>4867.68</v>
      </c>
      <c r="E17" s="22">
        <f t="shared" si="0"/>
        <v>21889.92</v>
      </c>
      <c r="F17" s="35">
        <f t="shared" si="1"/>
        <v>0.003070465561161395</v>
      </c>
      <c r="G17" s="29">
        <v>6089.72</v>
      </c>
      <c r="H17" s="30">
        <v>7630.45</v>
      </c>
      <c r="I17" s="30">
        <v>6259.58</v>
      </c>
      <c r="J17" s="22">
        <f t="shared" si="2"/>
        <v>19979.75</v>
      </c>
      <c r="K17" s="23">
        <f t="shared" si="3"/>
        <v>0.0027258861556456898</v>
      </c>
      <c r="L17" s="37">
        <f t="shared" si="4"/>
        <v>0.2406726738808629</v>
      </c>
      <c r="M17" s="38">
        <f t="shared" si="5"/>
        <v>-0.22236316174567616</v>
      </c>
      <c r="N17" s="39">
        <f t="shared" si="6"/>
        <v>0.09560530036662107</v>
      </c>
    </row>
    <row r="18" spans="1:14" ht="16.5" thickBot="1" thickTop="1">
      <c r="A18" s="31" t="s">
        <v>27</v>
      </c>
      <c r="B18" s="32">
        <f>SUM(B4:B17)</f>
        <v>3924041.5600000005</v>
      </c>
      <c r="C18" s="32">
        <f>SUM(C4:C17)</f>
        <v>810825.03</v>
      </c>
      <c r="D18" s="32">
        <f>SUM(D4:D17)</f>
        <v>2394319.3800000004</v>
      </c>
      <c r="E18" s="32">
        <f>SUM(E4:E17)</f>
        <v>7129185.970000001</v>
      </c>
      <c r="F18" s="36">
        <f>IF(E$18=0,"0.00%",E18/E$18)</f>
        <v>1</v>
      </c>
      <c r="G18" s="34">
        <f>SUM(G4:G17)</f>
        <v>4206077.649999999</v>
      </c>
      <c r="H18" s="34">
        <f>SUM(H4:H17)</f>
        <v>712353.59</v>
      </c>
      <c r="I18" s="32">
        <f>SUM(I4:I17)</f>
        <v>2411203.55</v>
      </c>
      <c r="J18" s="32">
        <f>SUM(J4:J17)</f>
        <v>7329634.789999999</v>
      </c>
      <c r="K18" s="33">
        <f>IF(J$18=0,"0.00%",J18/J$18)</f>
        <v>1</v>
      </c>
      <c r="L18" s="40">
        <f>IF(H18=0,"0.00%",(B18+C18)/(G18+H18)-1)</f>
        <v>-0.03732178840015632</v>
      </c>
      <c r="M18" s="41">
        <f>IF(I18=0,"0.00%",D18/I18-1)</f>
        <v>-0.007002382689756503</v>
      </c>
      <c r="N18" s="36">
        <f>IF(J18=0,"0.00%",E18/J18-1)</f>
        <v>-0.027347722736946634</v>
      </c>
    </row>
    <row r="19" ht="13.5" thickTop="1"/>
  </sheetData>
  <printOptions/>
  <pageMargins left="0.75" right="0.75" top="1" bottom="1" header="0.5" footer="0.5"/>
  <pageSetup fitToHeight="1" fitToWidth="1" horizontalDpi="600" verticalDpi="600" orientation="landscape" paperSize="5" scale="67" r:id="rId1"/>
  <headerFooter alignWithMargins="0">
    <oddHeader>&amp;C&amp;"Arial,Bold"&amp;14National Land Border Sales Jan 2009-2010</oddHeader>
    <oddFooter>&amp;LStatistics and Reference Materials/National Land Border (Jan 09-10)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srm120</cp:lastModifiedBy>
  <cp:lastPrinted>2008-03-06T19:31:26Z</cp:lastPrinted>
  <dcterms:created xsi:type="dcterms:W3CDTF">2008-03-06T19:16:26Z</dcterms:created>
  <dcterms:modified xsi:type="dcterms:W3CDTF">2010-02-23T14:07:52Z</dcterms:modified>
  <cp:category/>
  <cp:version/>
  <cp:contentType/>
  <cp:contentStatus/>
</cp:coreProperties>
</file>