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<sst xmlns="http://schemas.openxmlformats.org/spreadsheetml/2006/main" count="90" uniqueCount="33">
  <si>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</si>
  <si>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</si>
  <si>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</si>
  <si>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</si>
  <si>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</si>
  <si>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</si>
  <si>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</si>
  <si>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</si>
  <si>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</si>
  <si>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</si>
  <si>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</si>
  <si>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</si>
  <si>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</si>
  <si>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</si>
  <si>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</si>
  <si>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</si>
  <si>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</si>
  <si>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</si>
  <si>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</si>
  <si>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</si>
  <si>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</si>
  <si>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</si>
  <si>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</si>
  <si>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</si>
  <si>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</si>
  <si>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</si>
  <si>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</si>
  <si>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</si>
  <si>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</si>
  <si>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15</t>
  </si>
  <si>
    <t>Jan -Aug 15</t>
  </si>
  <si>
    <t>Aug 16</t>
  </si>
  <si>
    <t>Jan - Aug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</si>
</sst>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3">
      <selection activeCell="D44" sqref="D44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6.140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272316.84</v>
      </c>
      <c r="C4" s="5">
        <v>185057.52</v>
      </c>
      <c r="D4" s="6">
        <v>64592.45</v>
      </c>
      <c r="E4" s="62">
        <f>SUM(B4:D4)</f>
        <v>521966.81</v>
      </c>
      <c r="F4" s="52">
        <f>IF(E$18=0,"0.00%",E4/E$18)</f>
        <v>0.02784474177905914</v>
      </c>
      <c r="G4" s="5">
        <v>230347.45</v>
      </c>
      <c r="H4" s="5">
        <v>158320.4</v>
      </c>
      <c r="I4" s="6">
        <v>45092.8</v>
      </c>
      <c r="J4" s="6">
        <f>SUM(G4:I4)</f>
        <v>433760.64999999997</v>
      </c>
      <c r="K4" s="7">
        <f>IF(J$18=0,"0.00%",J4/J$18)</f>
        <v>0.023239181991620544</v>
      </c>
      <c r="L4" s="55">
        <f>IF((G4+H4)=0,"0.00%",(B4+C4)/(G4+H4)-1)</f>
        <v>0.1767743588773809</v>
      </c>
      <c r="M4" s="56">
        <f>IF(I4=0,"0.00%",D4/I4-1)</f>
        <v>0.4324337810027319</v>
      </c>
      <c r="N4" s="57">
        <f>IF(J4=0,"0.00%",E4/J4-1)</f>
        <v>0.20335214824120174</v>
      </c>
      <c r="O4" s="1"/>
    </row>
    <row r="5" spans="1:15" s="34" customFormat="1" ht="15">
      <c r="A5" s="22" t="s">
        <v>21</v>
      </c>
      <c r="B5" s="2">
        <v>5782338.78</v>
      </c>
      <c r="C5" s="2">
        <v>0</v>
      </c>
      <c r="D5" s="3">
        <v>2317154.55</v>
      </c>
      <c r="E5" s="63">
        <f aca="true" t="shared" si="0" ref="E5:E17">SUM(B5:D5)</f>
        <v>8099493.33</v>
      </c>
      <c r="F5" s="52">
        <f aca="true" t="shared" si="1" ref="F5:F17">IF(E$18=0,"0.00%",E5/E$18)</f>
        <v>0.4320740246205728</v>
      </c>
      <c r="G5" s="2">
        <v>5559282.92</v>
      </c>
      <c r="H5" s="2">
        <v>0</v>
      </c>
      <c r="I5" s="3">
        <v>2259134.43</v>
      </c>
      <c r="J5" s="6">
        <f aca="true" t="shared" si="2" ref="J5:J17">SUM(G5:I5)</f>
        <v>7818417.35</v>
      </c>
      <c r="K5" s="7">
        <f aca="true" t="shared" si="3" ref="K5:K17">IF(J$18=0,"0.00%",J5/J$18)</f>
        <v>0.4188799138029086</v>
      </c>
      <c r="L5" s="55">
        <f aca="true" t="shared" si="4" ref="L5:L17">IF((G5+H5)=0,"0.00%",(B5+C5)/(G5+H5)-1)</f>
        <v>0.04012313516146793</v>
      </c>
      <c r="M5" s="56">
        <f aca="true" t="shared" si="5" ref="M5:M17">IF(I5=0,"0.00%",D5/I5-1)</f>
        <v>0.025682455735934084</v>
      </c>
      <c r="N5" s="57">
        <f aca="true" t="shared" si="6" ref="N5:N17">IF(J5=0,"0.00%",E5/J5-1)</f>
        <v>0.03595049578672094</v>
      </c>
      <c r="O5" s="1"/>
    </row>
    <row r="6" spans="1:15" s="34" customFormat="1" ht="15">
      <c r="A6" s="22" t="s">
        <v>22</v>
      </c>
      <c r="B6" s="2">
        <v>6412.75</v>
      </c>
      <c r="C6" s="2">
        <v>0</v>
      </c>
      <c r="D6" s="3">
        <v>953200.05</v>
      </c>
      <c r="E6" s="63">
        <f t="shared" si="0"/>
        <v>959612.8</v>
      </c>
      <c r="F6" s="52">
        <f t="shared" si="1"/>
        <v>0.051191321195077376</v>
      </c>
      <c r="G6" s="2">
        <v>6590.66</v>
      </c>
      <c r="H6" s="2">
        <v>0</v>
      </c>
      <c r="I6" s="3">
        <v>942811.45</v>
      </c>
      <c r="J6" s="6">
        <f t="shared" si="2"/>
        <v>949402.11</v>
      </c>
      <c r="K6" s="7">
        <f t="shared" si="3"/>
        <v>0.05086521430083284</v>
      </c>
      <c r="L6" s="55">
        <f t="shared" si="4"/>
        <v>-0.026994261576230638</v>
      </c>
      <c r="M6" s="56">
        <f t="shared" si="5"/>
        <v>0.011018746113022004</v>
      </c>
      <c r="N6" s="57">
        <f t="shared" si="6"/>
        <v>0.010754863395026737</v>
      </c>
      <c r="O6" s="1"/>
    </row>
    <row r="7" spans="1:15" s="34" customFormat="1" ht="15">
      <c r="A7" s="22" t="s">
        <v>15</v>
      </c>
      <c r="B7" s="2">
        <v>152517.49</v>
      </c>
      <c r="C7" s="2">
        <v>231968.88</v>
      </c>
      <c r="D7" s="3">
        <v>123237.44</v>
      </c>
      <c r="E7" s="63">
        <f t="shared" si="0"/>
        <v>507723.81</v>
      </c>
      <c r="F7" s="52">
        <f t="shared" si="1"/>
        <v>0.02708493742069555</v>
      </c>
      <c r="G7" s="2">
        <v>160381.44</v>
      </c>
      <c r="H7" s="2">
        <v>208345.58</v>
      </c>
      <c r="I7" s="3">
        <v>101356.47</v>
      </c>
      <c r="J7" s="6">
        <f t="shared" si="2"/>
        <v>470083.49</v>
      </c>
      <c r="K7" s="7">
        <f t="shared" si="3"/>
        <v>0.02518521626008753</v>
      </c>
      <c r="L7" s="55">
        <f t="shared" si="4"/>
        <v>0.04273988383059102</v>
      </c>
      <c r="M7" s="56">
        <f t="shared" si="5"/>
        <v>0.21588133446241775</v>
      </c>
      <c r="N7" s="57">
        <f t="shared" si="6"/>
        <v>0.08007156345780198</v>
      </c>
      <c r="O7" s="1"/>
    </row>
    <row r="8" spans="1:15" s="34" customFormat="1" ht="15">
      <c r="A8" s="22" t="s">
        <v>16</v>
      </c>
      <c r="B8" s="2">
        <v>560.07</v>
      </c>
      <c r="C8" s="2">
        <v>3693.3</v>
      </c>
      <c r="D8" s="3">
        <v>12619.77</v>
      </c>
      <c r="E8" s="63">
        <f t="shared" si="0"/>
        <v>16873.14</v>
      </c>
      <c r="F8" s="52">
        <f t="shared" si="1"/>
        <v>0.0009001113045902553</v>
      </c>
      <c r="G8" s="2">
        <v>1147.54</v>
      </c>
      <c r="H8" s="2">
        <v>5612.5</v>
      </c>
      <c r="I8" s="3">
        <v>9108.18</v>
      </c>
      <c r="J8" s="6">
        <f t="shared" si="2"/>
        <v>15868.220000000001</v>
      </c>
      <c r="K8" s="7">
        <f t="shared" si="3"/>
        <v>0.000850156537858086</v>
      </c>
      <c r="L8" s="55">
        <f t="shared" si="4"/>
        <v>-0.3708069774735061</v>
      </c>
      <c r="M8" s="56">
        <f t="shared" si="5"/>
        <v>0.38554244646021485</v>
      </c>
      <c r="N8" s="57">
        <f t="shared" si="6"/>
        <v>0.0633290942525373</v>
      </c>
      <c r="O8" s="1"/>
    </row>
    <row r="9" spans="1:15" s="34" customFormat="1" ht="15">
      <c r="A9" s="22" t="s">
        <v>23</v>
      </c>
      <c r="B9" s="2">
        <v>6786.5</v>
      </c>
      <c r="C9" s="2">
        <v>7710.06</v>
      </c>
      <c r="D9" s="3">
        <v>134.9</v>
      </c>
      <c r="E9" s="63">
        <f t="shared" si="0"/>
        <v>14631.460000000001</v>
      </c>
      <c r="F9" s="52">
        <f t="shared" si="1"/>
        <v>0.0007805270713489095</v>
      </c>
      <c r="G9" s="2">
        <v>2120.5</v>
      </c>
      <c r="H9" s="2">
        <v>6530.46</v>
      </c>
      <c r="I9" s="3">
        <v>300.63</v>
      </c>
      <c r="J9" s="6">
        <f t="shared" si="2"/>
        <v>8951.589999999998</v>
      </c>
      <c r="K9" s="7">
        <f t="shared" si="3"/>
        <v>0.00047959082762433734</v>
      </c>
      <c r="L9" s="55">
        <f t="shared" si="4"/>
        <v>0.675716914654559</v>
      </c>
      <c r="M9" s="56">
        <f t="shared" si="5"/>
        <v>-0.5512756544589694</v>
      </c>
      <c r="N9" s="57">
        <f t="shared" si="6"/>
        <v>0.634509623430028</v>
      </c>
      <c r="O9" s="1"/>
    </row>
    <row r="10" spans="1:15" s="34" customFormat="1" ht="15">
      <c r="A10" s="22" t="s">
        <v>13</v>
      </c>
      <c r="B10" s="2">
        <v>591295.94</v>
      </c>
      <c r="C10" s="2">
        <v>64386.88</v>
      </c>
      <c r="D10" s="3">
        <v>651149.33</v>
      </c>
      <c r="E10" s="63">
        <f t="shared" si="0"/>
        <v>1306832.15</v>
      </c>
      <c r="F10" s="52">
        <f t="shared" si="1"/>
        <v>0.06971401834021339</v>
      </c>
      <c r="G10" s="2">
        <v>635752.35</v>
      </c>
      <c r="H10" s="2">
        <v>70962.97</v>
      </c>
      <c r="I10" s="3">
        <v>572040.56</v>
      </c>
      <c r="J10" s="6">
        <f t="shared" si="2"/>
        <v>1278755.88</v>
      </c>
      <c r="K10" s="7">
        <f t="shared" si="3"/>
        <v>0.06851068813682126</v>
      </c>
      <c r="L10" s="55">
        <f t="shared" si="4"/>
        <v>-0.0722108302392539</v>
      </c>
      <c r="M10" s="56">
        <f t="shared" si="5"/>
        <v>0.13829223927757828</v>
      </c>
      <c r="N10" s="57">
        <f t="shared" si="6"/>
        <v>0.021955926411849624</v>
      </c>
      <c r="O10" s="1"/>
    </row>
    <row r="11" spans="1:15" s="34" customFormat="1" ht="15">
      <c r="A11" s="22" t="s">
        <v>28</v>
      </c>
      <c r="B11" s="2">
        <v>18309.43</v>
      </c>
      <c r="C11" s="2">
        <v>8641.33</v>
      </c>
      <c r="D11" s="3">
        <v>2070.09</v>
      </c>
      <c r="E11" s="63">
        <f t="shared" si="0"/>
        <v>29020.850000000002</v>
      </c>
      <c r="F11" s="52">
        <f t="shared" si="1"/>
        <v>0.0015481407226999903</v>
      </c>
      <c r="G11" s="2">
        <v>21599.5</v>
      </c>
      <c r="H11" s="2">
        <v>8831.82</v>
      </c>
      <c r="I11" s="3">
        <v>2845.49</v>
      </c>
      <c r="J11" s="6">
        <f t="shared" si="2"/>
        <v>33276.81</v>
      </c>
      <c r="K11" s="7">
        <f t="shared" si="3"/>
        <v>0.0017828400148574529</v>
      </c>
      <c r="L11" s="55">
        <f t="shared" si="4"/>
        <v>-0.11437426966690889</v>
      </c>
      <c r="M11" s="56">
        <f t="shared" si="5"/>
        <v>-0.27250139694745</v>
      </c>
      <c r="N11" s="57">
        <f t="shared" si="6"/>
        <v>-0.12789567269218405</v>
      </c>
      <c r="O11" s="1"/>
    </row>
    <row r="12" spans="1:15" s="34" customFormat="1" ht="15">
      <c r="A12" s="22" t="s">
        <v>24</v>
      </c>
      <c r="B12" s="2">
        <v>354715.23</v>
      </c>
      <c r="C12" s="2">
        <v>169139.38</v>
      </c>
      <c r="D12" s="3">
        <v>31846.07</v>
      </c>
      <c r="E12" s="63">
        <f t="shared" si="0"/>
        <v>555700.6799999999</v>
      </c>
      <c r="F12" s="52">
        <f t="shared" si="1"/>
        <v>0.02964430236674928</v>
      </c>
      <c r="G12" s="2">
        <v>415455.16</v>
      </c>
      <c r="H12" s="2">
        <v>184937.38</v>
      </c>
      <c r="I12" s="3">
        <v>42932.17</v>
      </c>
      <c r="J12" s="6">
        <f t="shared" si="2"/>
        <v>643324.7100000001</v>
      </c>
      <c r="K12" s="7">
        <f t="shared" si="3"/>
        <v>0.034466796412714044</v>
      </c>
      <c r="L12" s="55">
        <f t="shared" si="4"/>
        <v>-0.12747981512228657</v>
      </c>
      <c r="M12" s="56">
        <f t="shared" si="5"/>
        <v>-0.25822361180438813</v>
      </c>
      <c r="N12" s="57">
        <f t="shared" si="6"/>
        <v>-0.1362049811517424</v>
      </c>
      <c r="O12" s="1"/>
    </row>
    <row r="13" spans="1:15" s="34" customFormat="1" ht="15">
      <c r="A13" s="22" t="s">
        <v>25</v>
      </c>
      <c r="B13" s="2">
        <v>41846.69</v>
      </c>
      <c r="C13" s="2">
        <v>16782.49</v>
      </c>
      <c r="D13" s="3">
        <v>26957.31</v>
      </c>
      <c r="E13" s="63">
        <f t="shared" si="0"/>
        <v>85586.49</v>
      </c>
      <c r="F13" s="52">
        <f t="shared" si="1"/>
        <v>0.00456568055318695</v>
      </c>
      <c r="G13" s="2">
        <v>33285.29</v>
      </c>
      <c r="H13" s="2">
        <v>26714.53</v>
      </c>
      <c r="I13" s="3">
        <v>30188.07</v>
      </c>
      <c r="J13" s="6">
        <f t="shared" si="2"/>
        <v>90187.89</v>
      </c>
      <c r="K13" s="7">
        <f t="shared" si="3"/>
        <v>0.004831910845647835</v>
      </c>
      <c r="L13" s="55">
        <f t="shared" si="4"/>
        <v>-0.02284406853220544</v>
      </c>
      <c r="M13" s="56">
        <f t="shared" si="5"/>
        <v>-0.10702108481926798</v>
      </c>
      <c r="N13" s="57">
        <f t="shared" si="6"/>
        <v>-0.05102015359268297</v>
      </c>
      <c r="O13" s="1"/>
    </row>
    <row r="14" spans="1:15" s="34" customFormat="1" ht="15">
      <c r="A14" s="22" t="s">
        <v>26</v>
      </c>
      <c r="B14" s="2">
        <v>2435972.89</v>
      </c>
      <c r="C14" s="2">
        <v>111770.54</v>
      </c>
      <c r="D14" s="3">
        <v>108210.73</v>
      </c>
      <c r="E14" s="63">
        <f t="shared" si="0"/>
        <v>2655954.16</v>
      </c>
      <c r="F14" s="52">
        <f t="shared" si="1"/>
        <v>0.14168402347692938</v>
      </c>
      <c r="G14" s="2">
        <v>2542770.04</v>
      </c>
      <c r="H14" s="2">
        <v>123090.01</v>
      </c>
      <c r="I14" s="3">
        <v>135726.65</v>
      </c>
      <c r="J14" s="6">
        <f t="shared" si="2"/>
        <v>2801586.6999999997</v>
      </c>
      <c r="K14" s="7">
        <f t="shared" si="3"/>
        <v>0.15009794730481804</v>
      </c>
      <c r="L14" s="55">
        <f t="shared" si="4"/>
        <v>-0.044307134577450724</v>
      </c>
      <c r="M14" s="56">
        <f t="shared" si="5"/>
        <v>-0.20273041440277206</v>
      </c>
      <c r="N14" s="57">
        <f t="shared" si="6"/>
        <v>-0.051982164249994356</v>
      </c>
      <c r="O14" s="1"/>
    </row>
    <row r="15" spans="1:15" s="34" customFormat="1" ht="15">
      <c r="A15" s="22" t="s">
        <v>14</v>
      </c>
      <c r="B15" s="2">
        <v>98767.93</v>
      </c>
      <c r="C15" s="2">
        <v>101567.07</v>
      </c>
      <c r="D15" s="3">
        <v>96723.3</v>
      </c>
      <c r="E15" s="63">
        <f t="shared" si="0"/>
        <v>297058.3</v>
      </c>
      <c r="F15" s="52">
        <f t="shared" si="1"/>
        <v>0.01584681534986158</v>
      </c>
      <c r="G15" s="2">
        <v>80532.81</v>
      </c>
      <c r="H15" s="2">
        <v>86037</v>
      </c>
      <c r="I15" s="3">
        <v>87050.63</v>
      </c>
      <c r="J15" s="6">
        <f t="shared" si="2"/>
        <v>253620.44</v>
      </c>
      <c r="K15" s="7">
        <f t="shared" si="3"/>
        <v>0.01358798121027087</v>
      </c>
      <c r="L15" s="55">
        <f t="shared" si="4"/>
        <v>0.20270894227471348</v>
      </c>
      <c r="M15" s="56">
        <f t="shared" si="5"/>
        <v>0.11111545085888519</v>
      </c>
      <c r="N15" s="57">
        <f t="shared" si="6"/>
        <v>0.1712711325632903</v>
      </c>
      <c r="O15" s="1"/>
    </row>
    <row r="16" spans="1:15" s="34" customFormat="1" ht="15">
      <c r="A16" s="22" t="s">
        <v>27</v>
      </c>
      <c r="B16" s="2">
        <v>1336520.88</v>
      </c>
      <c r="C16" s="2">
        <v>666741.97</v>
      </c>
      <c r="D16" s="3">
        <v>1534496.76</v>
      </c>
      <c r="E16" s="63">
        <f t="shared" si="0"/>
        <v>3537759.61</v>
      </c>
      <c r="F16" s="52">
        <f t="shared" si="1"/>
        <v>0.1887246486358682</v>
      </c>
      <c r="G16" s="2">
        <v>1418250.07</v>
      </c>
      <c r="H16" s="2">
        <v>723178.07</v>
      </c>
      <c r="I16" s="3">
        <v>1671183.03</v>
      </c>
      <c r="J16" s="6">
        <f t="shared" si="2"/>
        <v>3812611.17</v>
      </c>
      <c r="K16" s="7">
        <f t="shared" si="3"/>
        <v>0.20426464420623525</v>
      </c>
      <c r="L16" s="55">
        <f t="shared" si="4"/>
        <v>-0.0645201617645691</v>
      </c>
      <c r="M16" s="56">
        <f t="shared" si="5"/>
        <v>-0.08179012564530408</v>
      </c>
      <c r="N16" s="57">
        <f t="shared" si="6"/>
        <v>-0.07209011035867052</v>
      </c>
      <c r="O16" s="1"/>
    </row>
    <row r="17" spans="1:15" s="34" customFormat="1" ht="15.75" thickBot="1">
      <c r="A17" s="23" t="s">
        <v>9</v>
      </c>
      <c r="B17" s="2">
        <v>29007.84</v>
      </c>
      <c r="C17" s="2">
        <v>13155.09</v>
      </c>
      <c r="D17" s="3">
        <v>115238.51</v>
      </c>
      <c r="E17" s="64">
        <f t="shared" si="0"/>
        <v>157401.44</v>
      </c>
      <c r="F17" s="52">
        <f t="shared" si="1"/>
        <v>0.008396707163147155</v>
      </c>
      <c r="G17" s="2">
        <v>39882.66</v>
      </c>
      <c r="H17" s="2">
        <v>10579.14</v>
      </c>
      <c r="I17" s="3">
        <v>4747.91</v>
      </c>
      <c r="J17" s="6">
        <f t="shared" si="2"/>
        <v>55209.71000000001</v>
      </c>
      <c r="K17" s="7">
        <f t="shared" si="3"/>
        <v>0.002957918147703331</v>
      </c>
      <c r="L17" s="55">
        <f t="shared" si="4"/>
        <v>-0.1644584616482171</v>
      </c>
      <c r="M17" s="56">
        <f t="shared" si="5"/>
        <v>23.27141837145186</v>
      </c>
      <c r="N17" s="57">
        <f t="shared" si="6"/>
        <v>1.8509738594895713</v>
      </c>
      <c r="O17" s="1"/>
    </row>
    <row r="18" spans="1:15" s="34" customFormat="1" ht="16.5" thickBot="1" thickTop="1">
      <c r="A18" s="15" t="s">
        <v>8</v>
      </c>
      <c r="B18" s="17">
        <f>SUM(B4:B17)</f>
        <v>11127369.260000002</v>
      </c>
      <c r="C18" s="17">
        <f>SUM(C4:C17)</f>
        <v>1580614.5100000002</v>
      </c>
      <c r="D18" s="17">
        <f>SUM(D4:D17)</f>
        <v>6037631.259999999</v>
      </c>
      <c r="E18" s="17">
        <f>SUM(B18:D18)</f>
        <v>18745615.03</v>
      </c>
      <c r="F18" s="53">
        <f>IF(E$18=0,"0.00%",E18/E$18)</f>
        <v>1</v>
      </c>
      <c r="G18" s="16">
        <f>SUM(G4:G17)</f>
        <v>11147398.390000002</v>
      </c>
      <c r="H18" s="16">
        <f>SUM(H4:H17)</f>
        <v>1613139.86</v>
      </c>
      <c r="I18" s="17">
        <f>SUM(I4:I17)</f>
        <v>5904518.470000001</v>
      </c>
      <c r="J18" s="17">
        <f>SUM(J4:J17)</f>
        <v>18665056.72</v>
      </c>
      <c r="K18" s="18">
        <f>IF(J$18=0,"0.00%",J18/J$18)</f>
        <v>1</v>
      </c>
      <c r="L18" s="58">
        <f>IF(H18=0,"0.00%",(B18+C18)/(G18+H18)-1)</f>
        <v>-0.004118515925454869</v>
      </c>
      <c r="M18" s="59">
        <f>IF(I18=0,"0.00%",D18/I18-1)</f>
        <v>0.022544224508115995</v>
      </c>
      <c r="N18" s="53">
        <f>IF(J18=0,"0.00%",E18/J18-1)</f>
        <v>0.0043159959923231295</v>
      </c>
      <c r="O18" s="36"/>
    </row>
    <row r="19" spans="1:15" s="34" customFormat="1" ht="15.75" thickBot="1" thickTop="1">
      <c r="A19" s="33"/>
      <c r="B19" s="47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8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49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0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1386631.76</v>
      </c>
      <c r="C23" s="5">
        <v>947071.25</v>
      </c>
      <c r="D23" s="6">
        <v>323675.49</v>
      </c>
      <c r="E23" s="6">
        <f>SUM(B23:D23)</f>
        <v>2657378.5</v>
      </c>
      <c r="F23" s="52">
        <f>IF(E$37=0,"0.00%",E23/E$37)</f>
        <v>0.026042182123732785</v>
      </c>
      <c r="G23" s="45">
        <v>1165737.3</v>
      </c>
      <c r="H23" s="5">
        <v>829350.82</v>
      </c>
      <c r="I23" s="6">
        <v>271899.81</v>
      </c>
      <c r="J23" s="6">
        <f>SUM(G23:I23)</f>
        <v>2266987.93</v>
      </c>
      <c r="K23" s="7">
        <f>IF(J$18=0,"0.00%",J23/J$37)</f>
        <v>0.02347509264994279</v>
      </c>
      <c r="L23" s="55">
        <f>IF((G23+H23)=0,"0.00",(B23+C23)/(G23+H23)-1)</f>
        <v>0.16972427764243303</v>
      </c>
      <c r="M23" s="56">
        <f>IF(I23=0,"0.00%",D23/I23-1)</f>
        <v>0.1904219057747778</v>
      </c>
      <c r="N23" s="57">
        <f>IF(J23=0,"0.00%",E23/J23-1)</f>
        <v>0.1722067263057725</v>
      </c>
      <c r="O23" s="1"/>
    </row>
    <row r="24" spans="1:15" s="34" customFormat="1" ht="15">
      <c r="A24" s="22" t="s">
        <v>21</v>
      </c>
      <c r="B24" s="46">
        <v>31583136.21</v>
      </c>
      <c r="C24" s="2">
        <v>0</v>
      </c>
      <c r="D24" s="3">
        <v>12279249.77</v>
      </c>
      <c r="E24" s="6">
        <f aca="true" t="shared" si="7" ref="E24:E36">SUM(B24:D24)</f>
        <v>43862385.980000004</v>
      </c>
      <c r="F24" s="52">
        <f aca="true" t="shared" si="8" ref="F24:F36">IF(E$37=0,"0.00%",E24/E$37)</f>
        <v>0.4298492834470602</v>
      </c>
      <c r="G24" s="46">
        <v>27194074.91</v>
      </c>
      <c r="H24" s="2">
        <v>0</v>
      </c>
      <c r="I24" s="3">
        <v>11284979.39</v>
      </c>
      <c r="J24" s="6">
        <f aca="true" t="shared" si="9" ref="J24:J36">SUM(G24:I24)</f>
        <v>38479054.3</v>
      </c>
      <c r="K24" s="7">
        <f aca="true" t="shared" si="10" ref="K24:K36">IF(J$18=0,"0.00%",J24/J$37)</f>
        <v>0.3984579506670242</v>
      </c>
      <c r="L24" s="55">
        <f aca="true" t="shared" si="11" ref="L24:L37">IF((G24+H24)=0,"0.00",(B24+C24)/(G24+H24)-1)</f>
        <v>0.16139770573280376</v>
      </c>
      <c r="M24" s="56">
        <f aca="true" t="shared" si="12" ref="M24:M36">IF(I24=0,"0.00%",D24/I24-1)</f>
        <v>0.08810564429395895</v>
      </c>
      <c r="N24" s="57">
        <f aca="true" t="shared" si="13" ref="N24:N36">IF(J24=0,"0.00%",E24/J24-1)</f>
        <v>0.13990291024382073</v>
      </c>
      <c r="O24" s="1"/>
    </row>
    <row r="25" spans="1:15" s="34" customFormat="1" ht="15">
      <c r="A25" s="22" t="s">
        <v>22</v>
      </c>
      <c r="B25" s="46">
        <v>32738.79</v>
      </c>
      <c r="C25" s="2">
        <v>0</v>
      </c>
      <c r="D25" s="3">
        <v>4826106.07</v>
      </c>
      <c r="E25" s="6">
        <f t="shared" si="7"/>
        <v>4858844.86</v>
      </c>
      <c r="F25" s="52">
        <f t="shared" si="8"/>
        <v>0.047616447094413886</v>
      </c>
      <c r="G25" s="46">
        <v>35113.55</v>
      </c>
      <c r="H25" s="2">
        <v>0</v>
      </c>
      <c r="I25" s="3">
        <v>4484300.57</v>
      </c>
      <c r="J25" s="6">
        <f t="shared" si="9"/>
        <v>4519414.12</v>
      </c>
      <c r="K25" s="7">
        <f t="shared" si="10"/>
        <v>0.04679939570320503</v>
      </c>
      <c r="L25" s="55">
        <f t="shared" si="11"/>
        <v>-0.06763087184292105</v>
      </c>
      <c r="M25" s="56">
        <f t="shared" si="12"/>
        <v>0.07622270065630321</v>
      </c>
      <c r="N25" s="57">
        <f t="shared" si="13"/>
        <v>0.07510503153448567</v>
      </c>
      <c r="O25" s="1"/>
    </row>
    <row r="26" spans="1:15" s="34" customFormat="1" ht="15">
      <c r="A26" s="22" t="s">
        <v>15</v>
      </c>
      <c r="B26" s="46">
        <v>655790.56</v>
      </c>
      <c r="C26" s="2">
        <v>993849.7</v>
      </c>
      <c r="D26" s="3">
        <v>534626.47</v>
      </c>
      <c r="E26" s="6">
        <f t="shared" si="7"/>
        <v>2184266.73</v>
      </c>
      <c r="F26" s="52">
        <f t="shared" si="8"/>
        <v>0.021405709419817412</v>
      </c>
      <c r="G26" s="46">
        <v>642871.32</v>
      </c>
      <c r="H26" s="2">
        <v>856065.65</v>
      </c>
      <c r="I26" s="3">
        <v>424758.67</v>
      </c>
      <c r="J26" s="6">
        <f t="shared" si="9"/>
        <v>1923695.64</v>
      </c>
      <c r="K26" s="7">
        <f t="shared" si="10"/>
        <v>0.0199202354726657</v>
      </c>
      <c r="L26" s="55">
        <f t="shared" si="11"/>
        <v>0.10054011143644015</v>
      </c>
      <c r="M26" s="56">
        <f t="shared" si="12"/>
        <v>0.2586593464943281</v>
      </c>
      <c r="N26" s="57">
        <f t="shared" si="13"/>
        <v>0.1354533870025303</v>
      </c>
      <c r="O26" s="1"/>
    </row>
    <row r="27" spans="1:15" s="34" customFormat="1" ht="15">
      <c r="A27" s="22" t="s">
        <v>16</v>
      </c>
      <c r="B27" s="46">
        <v>1887.86</v>
      </c>
      <c r="C27" s="2">
        <v>19317.77</v>
      </c>
      <c r="D27" s="3">
        <v>48251.48</v>
      </c>
      <c r="E27" s="6">
        <f t="shared" si="7"/>
        <v>69457.11</v>
      </c>
      <c r="F27" s="52">
        <f t="shared" si="8"/>
        <v>0.0006806763539360846</v>
      </c>
      <c r="G27" s="46">
        <v>5891.97</v>
      </c>
      <c r="H27" s="2">
        <v>26742.91</v>
      </c>
      <c r="I27" s="3">
        <v>40712.2</v>
      </c>
      <c r="J27" s="6">
        <f t="shared" si="9"/>
        <v>73347.08</v>
      </c>
      <c r="K27" s="7">
        <f t="shared" si="10"/>
        <v>0.0007595230110478646</v>
      </c>
      <c r="L27" s="55">
        <f t="shared" si="11"/>
        <v>-0.35021578139708187</v>
      </c>
      <c r="M27" s="56">
        <f t="shared" si="12"/>
        <v>0.18518478490477075</v>
      </c>
      <c r="N27" s="57">
        <f t="shared" si="13"/>
        <v>-0.053035103783272586</v>
      </c>
      <c r="O27" s="1"/>
    </row>
    <row r="28" spans="1:15" s="34" customFormat="1" ht="15">
      <c r="A28" s="22" t="s">
        <v>23</v>
      </c>
      <c r="B28" s="46">
        <v>21942.77</v>
      </c>
      <c r="C28" s="2">
        <v>32064.1</v>
      </c>
      <c r="D28" s="3">
        <v>760.29</v>
      </c>
      <c r="E28" s="6">
        <f t="shared" si="7"/>
        <v>54767.159999999996</v>
      </c>
      <c r="F28" s="52">
        <f t="shared" si="8"/>
        <v>0.0005367155469646545</v>
      </c>
      <c r="G28" s="46">
        <v>9513.12</v>
      </c>
      <c r="H28" s="2">
        <v>26853</v>
      </c>
      <c r="I28" s="3">
        <v>1354.37</v>
      </c>
      <c r="J28" s="6">
        <f t="shared" si="9"/>
        <v>37720.490000000005</v>
      </c>
      <c r="K28" s="7">
        <f t="shared" si="10"/>
        <v>0.00039060287257517096</v>
      </c>
      <c r="L28" s="55">
        <f t="shared" si="11"/>
        <v>0.485087493524192</v>
      </c>
      <c r="M28" s="56">
        <f t="shared" si="12"/>
        <v>-0.43863936738114395</v>
      </c>
      <c r="N28" s="57">
        <f t="shared" si="13"/>
        <v>0.4519206935010651</v>
      </c>
      <c r="O28" s="1"/>
    </row>
    <row r="29" spans="1:15" s="34" customFormat="1" ht="15">
      <c r="A29" s="22" t="s">
        <v>13</v>
      </c>
      <c r="B29" s="46">
        <v>3032961.59</v>
      </c>
      <c r="C29" s="2">
        <v>344546.77</v>
      </c>
      <c r="D29" s="3">
        <v>2913213.48</v>
      </c>
      <c r="E29" s="6">
        <f t="shared" si="7"/>
        <v>6290721.84</v>
      </c>
      <c r="F29" s="52">
        <f t="shared" si="8"/>
        <v>0.061648772971943364</v>
      </c>
      <c r="G29" s="46">
        <v>2819914.42</v>
      </c>
      <c r="H29" s="2">
        <v>340106.17</v>
      </c>
      <c r="I29" s="3">
        <v>2517652.56</v>
      </c>
      <c r="J29" s="6">
        <f t="shared" si="9"/>
        <v>5677673.15</v>
      </c>
      <c r="K29" s="7">
        <f t="shared" si="10"/>
        <v>0.05879338900244719</v>
      </c>
      <c r="L29" s="55">
        <f t="shared" si="11"/>
        <v>0.06882479522071727</v>
      </c>
      <c r="M29" s="56">
        <f t="shared" si="12"/>
        <v>0.15711497538802566</v>
      </c>
      <c r="N29" s="57">
        <f t="shared" si="13"/>
        <v>0.10797534021485533</v>
      </c>
      <c r="O29" s="1"/>
    </row>
    <row r="30" spans="1:15" s="34" customFormat="1" ht="15">
      <c r="A30" s="22" t="s">
        <v>28</v>
      </c>
      <c r="B30" s="46">
        <v>114446.37</v>
      </c>
      <c r="C30" s="2">
        <v>43830.65</v>
      </c>
      <c r="D30" s="3">
        <v>8298.86</v>
      </c>
      <c r="E30" s="6">
        <f t="shared" si="7"/>
        <v>166575.88</v>
      </c>
      <c r="F30" s="52">
        <f t="shared" si="8"/>
        <v>0.0016324356520462018</v>
      </c>
      <c r="G30" s="46">
        <v>119247.9</v>
      </c>
      <c r="H30" s="2">
        <v>47595.25</v>
      </c>
      <c r="I30" s="3">
        <v>11306.64</v>
      </c>
      <c r="J30" s="6">
        <f t="shared" si="9"/>
        <v>178149.78999999998</v>
      </c>
      <c r="K30" s="7">
        <f t="shared" si="10"/>
        <v>0.0018447750737772349</v>
      </c>
      <c r="L30" s="55">
        <f t="shared" si="11"/>
        <v>-0.05134241351832547</v>
      </c>
      <c r="M30" s="56">
        <f t="shared" si="12"/>
        <v>-0.2660189057049662</v>
      </c>
      <c r="N30" s="57">
        <f t="shared" si="13"/>
        <v>-0.06496729521825417</v>
      </c>
      <c r="O30" s="1"/>
    </row>
    <row r="31" spans="1:15" s="34" customFormat="1" ht="15">
      <c r="A31" s="22" t="s">
        <v>24</v>
      </c>
      <c r="B31" s="46">
        <v>1904559.69</v>
      </c>
      <c r="C31" s="2">
        <v>1084564.78</v>
      </c>
      <c r="D31" s="3">
        <v>169315.11</v>
      </c>
      <c r="E31" s="6">
        <f t="shared" si="7"/>
        <v>3158439.5799999996</v>
      </c>
      <c r="F31" s="52">
        <f t="shared" si="8"/>
        <v>0.03095255672805589</v>
      </c>
      <c r="G31" s="46">
        <v>1977117.52</v>
      </c>
      <c r="H31" s="2">
        <v>937852.47</v>
      </c>
      <c r="I31" s="3">
        <v>185464.12</v>
      </c>
      <c r="J31" s="6">
        <f t="shared" si="9"/>
        <v>3100434.1100000003</v>
      </c>
      <c r="K31" s="7">
        <f t="shared" si="10"/>
        <v>0.03210558689974716</v>
      </c>
      <c r="L31" s="55">
        <f t="shared" si="11"/>
        <v>0.02543919157123109</v>
      </c>
      <c r="M31" s="56">
        <f t="shared" si="12"/>
        <v>-0.08707349971520106</v>
      </c>
      <c r="N31" s="57">
        <f t="shared" si="13"/>
        <v>0.01870882203653701</v>
      </c>
      <c r="O31" s="1"/>
    </row>
    <row r="32" spans="1:15" s="34" customFormat="1" ht="15">
      <c r="A32" s="22" t="s">
        <v>25</v>
      </c>
      <c r="B32" s="46">
        <v>204904.33</v>
      </c>
      <c r="C32" s="2">
        <v>91485.14</v>
      </c>
      <c r="D32" s="3">
        <v>153717.82</v>
      </c>
      <c r="E32" s="6">
        <f t="shared" si="7"/>
        <v>450107.29</v>
      </c>
      <c r="F32" s="52">
        <f t="shared" si="8"/>
        <v>0.0044110299008589884</v>
      </c>
      <c r="G32" s="46">
        <v>126803.19</v>
      </c>
      <c r="H32" s="2">
        <v>127952.69</v>
      </c>
      <c r="I32" s="3">
        <v>149803.85</v>
      </c>
      <c r="J32" s="6">
        <f t="shared" si="9"/>
        <v>404559.73</v>
      </c>
      <c r="K32" s="7">
        <f t="shared" si="10"/>
        <v>0.004189293210831448</v>
      </c>
      <c r="L32" s="55">
        <f t="shared" si="11"/>
        <v>0.16342543300668844</v>
      </c>
      <c r="M32" s="56">
        <f t="shared" si="12"/>
        <v>0.026127299131497583</v>
      </c>
      <c r="N32" s="57">
        <f t="shared" si="13"/>
        <v>0.11258550128061429</v>
      </c>
      <c r="O32" s="1"/>
    </row>
    <row r="33" spans="1:15" s="34" customFormat="1" ht="15">
      <c r="A33" s="22" t="s">
        <v>26</v>
      </c>
      <c r="B33" s="2">
        <v>13073609.2</v>
      </c>
      <c r="C33" s="2">
        <v>742832.35</v>
      </c>
      <c r="D33" s="3">
        <v>590915.46</v>
      </c>
      <c r="E33" s="6">
        <f t="shared" si="7"/>
        <v>14407357.009999998</v>
      </c>
      <c r="F33" s="52">
        <f t="shared" si="8"/>
        <v>0.14119140919370657</v>
      </c>
      <c r="G33" s="2">
        <v>13100767.09</v>
      </c>
      <c r="H33" s="2">
        <v>728292.89</v>
      </c>
      <c r="I33" s="3">
        <v>647650.02</v>
      </c>
      <c r="J33" s="6">
        <f t="shared" si="9"/>
        <v>14476710</v>
      </c>
      <c r="K33" s="7">
        <f t="shared" si="10"/>
        <v>0.1499090948033205</v>
      </c>
      <c r="L33" s="55">
        <f t="shared" si="11"/>
        <v>-0.000912457536394462</v>
      </c>
      <c r="M33" s="56">
        <f t="shared" si="12"/>
        <v>-0.08760064579323268</v>
      </c>
      <c r="N33" s="57">
        <f t="shared" si="13"/>
        <v>-0.004790659618103987</v>
      </c>
      <c r="O33" s="1"/>
    </row>
    <row r="34" spans="1:15" s="34" customFormat="1" ht="15">
      <c r="A34" s="22" t="s">
        <v>14</v>
      </c>
      <c r="B34" s="2">
        <v>389942.42</v>
      </c>
      <c r="C34" s="2">
        <v>424132.89</v>
      </c>
      <c r="D34" s="3">
        <v>390981.86</v>
      </c>
      <c r="E34" s="6">
        <f t="shared" si="7"/>
        <v>1205057.17</v>
      </c>
      <c r="F34" s="52">
        <f t="shared" si="8"/>
        <v>0.011809502594624747</v>
      </c>
      <c r="G34" s="2">
        <v>317741.12</v>
      </c>
      <c r="H34" s="2">
        <v>363205.82</v>
      </c>
      <c r="I34" s="3">
        <v>340378.16</v>
      </c>
      <c r="J34" s="6">
        <f t="shared" si="9"/>
        <v>1021325.0999999999</v>
      </c>
      <c r="K34" s="7">
        <f t="shared" si="10"/>
        <v>0.010576016321450851</v>
      </c>
      <c r="L34" s="55">
        <f t="shared" si="11"/>
        <v>0.19550476282337081</v>
      </c>
      <c r="M34" s="56">
        <f t="shared" si="12"/>
        <v>0.14866905679259812</v>
      </c>
      <c r="N34" s="57">
        <f t="shared" si="13"/>
        <v>0.17989577461672113</v>
      </c>
      <c r="O34" s="1"/>
    </row>
    <row r="35" spans="1:15" s="34" customFormat="1" ht="15">
      <c r="A35" s="22" t="s">
        <v>27</v>
      </c>
      <c r="B35" s="2">
        <v>8089588.69</v>
      </c>
      <c r="C35" s="2">
        <v>4175646.26</v>
      </c>
      <c r="D35" s="14">
        <v>10086385.95</v>
      </c>
      <c r="E35" s="6">
        <f t="shared" si="7"/>
        <v>22351620.9</v>
      </c>
      <c r="F35" s="52">
        <f t="shared" si="8"/>
        <v>0.21904481512077864</v>
      </c>
      <c r="G35" s="2">
        <v>9096505.55</v>
      </c>
      <c r="H35" s="2">
        <v>4576837.37</v>
      </c>
      <c r="I35" s="14">
        <v>10508951.7</v>
      </c>
      <c r="J35" s="6">
        <f t="shared" si="9"/>
        <v>24182294.62</v>
      </c>
      <c r="K35" s="7">
        <f t="shared" si="10"/>
        <v>0.2504122757692464</v>
      </c>
      <c r="L35" s="55">
        <f t="shared" si="11"/>
        <v>-0.10298198313598661</v>
      </c>
      <c r="M35" s="56">
        <f t="shared" si="12"/>
        <v>-0.040210076329497246</v>
      </c>
      <c r="N35" s="57">
        <f t="shared" si="13"/>
        <v>-0.07570306080407863</v>
      </c>
      <c r="O35" s="1"/>
    </row>
    <row r="36" spans="1:15" s="34" customFormat="1" ht="15.75" thickBot="1">
      <c r="A36" s="23" t="s">
        <v>9</v>
      </c>
      <c r="B36" s="2">
        <v>117644.57</v>
      </c>
      <c r="C36" s="2">
        <v>71095.25</v>
      </c>
      <c r="D36" s="37">
        <v>135594.81</v>
      </c>
      <c r="E36" s="6">
        <f t="shared" si="7"/>
        <v>324334.63</v>
      </c>
      <c r="F36" s="52">
        <f t="shared" si="8"/>
        <v>0.003178463852060776</v>
      </c>
      <c r="G36" s="2">
        <v>150795.16</v>
      </c>
      <c r="H36" s="2">
        <v>53103.84</v>
      </c>
      <c r="I36" s="37">
        <v>24659.66</v>
      </c>
      <c r="J36" s="6">
        <f t="shared" si="9"/>
        <v>228558.66</v>
      </c>
      <c r="K36" s="7">
        <f t="shared" si="10"/>
        <v>0.0023667685427186075</v>
      </c>
      <c r="L36" s="60">
        <f t="shared" si="11"/>
        <v>-0.0743465146960014</v>
      </c>
      <c r="M36" s="56">
        <f t="shared" si="12"/>
        <v>4.498648805376878</v>
      </c>
      <c r="N36" s="57">
        <f t="shared" si="13"/>
        <v>0.4190432775550925</v>
      </c>
      <c r="O36" s="1"/>
    </row>
    <row r="37" spans="1:15" s="34" customFormat="1" ht="16.5" thickBot="1" thickTop="1">
      <c r="A37" s="15" t="s">
        <v>8</v>
      </c>
      <c r="B37" s="16">
        <f>SUM(B23:B36)</f>
        <v>60609784.809999995</v>
      </c>
      <c r="C37" s="16">
        <f>SUM(C23:C36)</f>
        <v>8970436.91</v>
      </c>
      <c r="D37" s="17">
        <f>SUM(D23:D36)</f>
        <v>32461092.919999994</v>
      </c>
      <c r="E37" s="17">
        <f>SUM(E23:E36)</f>
        <v>102041314.63999999</v>
      </c>
      <c r="F37" s="53">
        <f>IF(E$37=0,"0.00%",E37/E$37)</f>
        <v>1</v>
      </c>
      <c r="G37" s="16">
        <f>SUM(G23:G36)</f>
        <v>56762094.120000005</v>
      </c>
      <c r="H37" s="16">
        <f>SUM(H23:H36)</f>
        <v>8913958.879999999</v>
      </c>
      <c r="I37" s="17">
        <f>SUM(I23:I36)</f>
        <v>30893871.720000003</v>
      </c>
      <c r="J37" s="17">
        <f>SUM(J23:J36)</f>
        <v>96569924.71999998</v>
      </c>
      <c r="K37" s="18">
        <f>IF(J$18=0,"0.00%",J37/J$37)</f>
        <v>1</v>
      </c>
      <c r="L37" s="61">
        <f t="shared" si="11"/>
        <v>0.059445848854528416</v>
      </c>
      <c r="M37" s="19">
        <f>IF(I37=0,"0.00%",D37/I37-1)</f>
        <v>0.05072919361497208</v>
      </c>
      <c r="N37" s="18">
        <f>IF(J37=0,"0.00%",E37/J37-1)</f>
        <v>0.05665728678844939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1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Aug 15-16</oddHeader>
    <oddFooter>&amp;LStatistics and Reference Materials/Land Border (Aug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2015-09-24T13:58:53Z</cp:lastPrinted>
  <dcterms:created xsi:type="dcterms:W3CDTF">2006-01-31T19:56:50Z</dcterms:created>
  <dcterms:modified xsi:type="dcterms:W3CDTF">2016-09-21T13:07:40Z</dcterms:modified>
  <cp:category/>
  <cp:version/>
  <cp:contentType/>
  <cp:contentStatus/>
</cp:coreProperties>
</file>