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65401" windowWidth="12795" windowHeight="6735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<sst xmlns="http://schemas.openxmlformats.org/spreadsheetml/2006/main" count="90" uniqueCount="33">
  <si>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</si>
  <si>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</si>
  <si>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</si>
  <si>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</si>
  <si>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</si>
  <si>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</si>
  <si>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</si>
  <si>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</si>
  <si>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</si>
  <si>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</si>
  <si>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</si>
  <si>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</si>
  <si>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</si>
  <si>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</si>
  <si>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</si>
  <si>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</si>
  <si>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</si>
  <si>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May 07</t>
  </si>
  <si>
    <t>Atl/Que Gross Sales - Land Border</t>
  </si>
  <si>
    <t>Imported (IDP)</t>
  </si>
  <si>
    <t>Imported (IDNP)</t>
  </si>
  <si>
    <t>Jan - May 06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</si>
  <si>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</si>
  <si>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</si>
  <si>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</si>
  <si>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</si>
  <si>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</si>
  <si>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</si>
  <si>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</si>
  <si>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</si>
  <si>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</si>
  <si>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May 08</t>
  </si>
  <si>
    <t>Jan - May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</si>
</sst>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1" fillId="2" borderId="13" xfId="0" applyFon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164" fontId="1" fillId="2" borderId="15" xfId="0" applyNumberFormat="1" applyFont="1" applyFill="1" applyBorder="1" applyAlignment="1">
      <alignment/>
    </xf>
    <xf numFmtId="10" fontId="1" fillId="2" borderId="16" xfId="19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10" fontId="1" fillId="2" borderId="15" xfId="19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8" xfId="0" applyFont="1" applyBorder="1" applyAlignment="1">
      <alignment/>
    </xf>
    <xf numFmtId="17" fontId="3" fillId="0" borderId="13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0" fontId="1" fillId="0" borderId="5" xfId="19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17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" fontId="3" fillId="0" borderId="17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0" fontId="2" fillId="0" borderId="5" xfId="19" applyNumberFormat="1" applyFont="1" applyBorder="1" applyAlignment="1">
      <alignment horizontal="right"/>
    </xf>
    <xf numFmtId="10" fontId="1" fillId="2" borderId="16" xfId="19" applyNumberFormat="1" applyFont="1" applyFill="1" applyBorder="1" applyAlignment="1">
      <alignment horizontal="right"/>
    </xf>
    <xf numFmtId="10" fontId="2" fillId="0" borderId="3" xfId="19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0" fontId="1" fillId="0" borderId="3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tabSelected="1" zoomScale="75" zoomScaleNormal="75" workbookViewId="0" topLeftCell="A1">
      <pane xSplit="1" topLeftCell="L1" activePane="topRight" state="frozen"/>
      <selection pane="topLeft" activeCell="A1" sqref="A1"/>
      <selection pane="topRight" activeCell="T22" sqref="T22"/>
    </sheetView>
  </sheetViews>
  <sheetFormatPr defaultColWidth="9.140625" defaultRowHeight="12.75"/>
  <cols>
    <col min="1" max="1" width="51.00390625" style="29" customWidth="1"/>
    <col min="2" max="2" width="21.140625" style="39" customWidth="1"/>
    <col min="3" max="3" width="15.7109375" style="1" customWidth="1"/>
    <col min="4" max="4" width="16.7109375" style="1" bestFit="1" customWidth="1"/>
    <col min="5" max="5" width="14.421875" style="1" bestFit="1" customWidth="1"/>
    <col min="6" max="6" width="9.28125" style="1" bestFit="1" customWidth="1"/>
    <col min="7" max="7" width="18.00390625" style="1" bestFit="1" customWidth="1"/>
    <col min="8" max="8" width="14.421875" style="1" bestFit="1" customWidth="1"/>
    <col min="9" max="9" width="15.8515625" style="1" bestFit="1" customWidth="1"/>
    <col min="10" max="10" width="15.57421875" style="1" bestFit="1" customWidth="1"/>
    <col min="11" max="11" width="9.28125" style="1" bestFit="1" customWidth="1"/>
    <col min="12" max="12" width="10.28125" style="1" bestFit="1" customWidth="1"/>
    <col min="13" max="13" width="10.421875" style="1" bestFit="1" customWidth="1"/>
    <col min="14" max="14" width="10.00390625" style="1" bestFit="1" customWidth="1"/>
    <col min="15" max="16384" width="9.140625" style="1" customWidth="1"/>
  </cols>
  <sheetData>
    <row r="1" spans="1:28" s="35" customFormat="1" ht="16.5" thickBot="1" thickTop="1">
      <c r="A1" s="30" t="s">
        <v>18</v>
      </c>
      <c r="B1" s="46"/>
      <c r="C1" s="34"/>
      <c r="D1" s="42" t="s">
        <v>31</v>
      </c>
      <c r="F1" s="36"/>
      <c r="G1" s="37"/>
      <c r="I1" s="42" t="s">
        <v>17</v>
      </c>
      <c r="K1" s="36"/>
      <c r="L1" s="37"/>
      <c r="M1" s="34" t="s">
        <v>12</v>
      </c>
      <c r="N1" s="36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ht="15.75" thickTop="1">
      <c r="A2" s="25" t="s">
        <v>0</v>
      </c>
      <c r="B2" s="47" t="s">
        <v>20</v>
      </c>
      <c r="C2" s="31" t="s">
        <v>19</v>
      </c>
      <c r="D2" s="32" t="s">
        <v>2</v>
      </c>
      <c r="E2" s="32" t="s">
        <v>3</v>
      </c>
      <c r="F2" s="33" t="s">
        <v>10</v>
      </c>
      <c r="G2" s="47" t="s">
        <v>20</v>
      </c>
      <c r="H2" s="31" t="s">
        <v>19</v>
      </c>
      <c r="I2" s="32" t="s">
        <v>2</v>
      </c>
      <c r="J2" s="32" t="s">
        <v>3</v>
      </c>
      <c r="K2" s="33" t="s">
        <v>10</v>
      </c>
      <c r="L2" s="31" t="s">
        <v>1</v>
      </c>
      <c r="M2" s="32" t="s">
        <v>2</v>
      </c>
      <c r="N2" s="56" t="s">
        <v>3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 s="15" customFormat="1" ht="15.75" thickBot="1">
      <c r="A3" s="9" t="s">
        <v>4</v>
      </c>
      <c r="B3" s="48" t="s">
        <v>5</v>
      </c>
      <c r="C3" s="10" t="s">
        <v>5</v>
      </c>
      <c r="D3" s="11" t="s">
        <v>6</v>
      </c>
      <c r="E3" s="11"/>
      <c r="F3" s="12" t="s">
        <v>11</v>
      </c>
      <c r="G3" s="48" t="s">
        <v>5</v>
      </c>
      <c r="H3" s="10" t="s">
        <v>5</v>
      </c>
      <c r="I3" s="11" t="s">
        <v>6</v>
      </c>
      <c r="J3" s="11"/>
      <c r="K3" s="12" t="s">
        <v>11</v>
      </c>
      <c r="L3" s="13" t="s">
        <v>7</v>
      </c>
      <c r="M3" s="14" t="s">
        <v>7</v>
      </c>
      <c r="N3" s="40" t="s">
        <v>7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14" ht="15.75" thickTop="1">
      <c r="A4" s="26" t="s">
        <v>22</v>
      </c>
      <c r="B4" s="49">
        <v>22669.08</v>
      </c>
      <c r="C4" s="5">
        <v>23312.7</v>
      </c>
      <c r="D4" s="6">
        <v>15256.6</v>
      </c>
      <c r="E4" s="6">
        <f aca="true" t="shared" si="0" ref="E4:E17">SUM(B4:D4)</f>
        <v>61238.38</v>
      </c>
      <c r="F4" s="52">
        <f>IF(E$18=0,"0.00%",E4/E$18)</f>
        <v>0.02454486744106302</v>
      </c>
      <c r="G4" s="49">
        <v>23759.96</v>
      </c>
      <c r="H4" s="5">
        <v>12865.5</v>
      </c>
      <c r="I4" s="6">
        <v>15442.1</v>
      </c>
      <c r="J4" s="6">
        <f>SUM(G4:I4)</f>
        <v>52067.56</v>
      </c>
      <c r="K4" s="7">
        <f>IF(J$18=0,"0.00%",J4/J$18)</f>
        <v>0.02017251082883968</v>
      </c>
      <c r="L4" s="54">
        <f>IF(H4=0,"0.00%",(B4+C4)/(G4+H4)-1)</f>
        <v>0.2554594536150536</v>
      </c>
      <c r="M4" s="8">
        <f>IF(I4=0,"0.00%",D4/I4-1)</f>
        <v>-0.012012614864558624</v>
      </c>
      <c r="N4" s="41">
        <f>IF(J4=0,"0.00%",E4/J4-1)</f>
        <v>0.17613308555269347</v>
      </c>
    </row>
    <row r="5" spans="1:14" ht="15">
      <c r="A5" s="27" t="s">
        <v>23</v>
      </c>
      <c r="B5" s="50">
        <v>619431.37</v>
      </c>
      <c r="C5" s="2">
        <v>0</v>
      </c>
      <c r="D5" s="3">
        <v>178883.76</v>
      </c>
      <c r="E5" s="6">
        <f t="shared" si="0"/>
        <v>798315.13</v>
      </c>
      <c r="F5" s="52">
        <f aca="true" t="shared" si="1" ref="F5:F17">IF(E$18=0,"0.00%",E5/E$18)</f>
        <v>0.3199715446758225</v>
      </c>
      <c r="G5" s="50">
        <f>657171.98+8105.57</f>
        <v>665277.5499999999</v>
      </c>
      <c r="H5" s="2">
        <v>0</v>
      </c>
      <c r="I5" s="3">
        <v>197689.01</v>
      </c>
      <c r="J5" s="6">
        <f aca="true" t="shared" si="2" ref="J5:J17">SUM(G5:I5)</f>
        <v>862966.5599999999</v>
      </c>
      <c r="K5" s="7">
        <f aca="true" t="shared" si="3" ref="K5:K17">IF(J$18=0,"0.00%",J5/J$18)</f>
        <v>0.33433873752729193</v>
      </c>
      <c r="L5" s="54" t="str">
        <f aca="true" t="shared" si="4" ref="L5:L17">IF(H5=0,"0.00%",(B5+C5)/(G5+H5)-1)</f>
        <v>0.00%</v>
      </c>
      <c r="M5" s="8">
        <f aca="true" t="shared" si="5" ref="M5:M17">IF(I5=0,"0.00%",D5/I5-1)</f>
        <v>-0.09512541946565467</v>
      </c>
      <c r="N5" s="41">
        <f aca="true" t="shared" si="6" ref="N5:N17">IF(J5=0,"0.00%",E5/J5-1)</f>
        <v>-0.07491765381963345</v>
      </c>
    </row>
    <row r="6" spans="1:14" ht="15">
      <c r="A6" s="27" t="s">
        <v>24</v>
      </c>
      <c r="B6" s="50">
        <v>3824.65</v>
      </c>
      <c r="C6" s="2">
        <v>0</v>
      </c>
      <c r="D6" s="3">
        <v>84208.14</v>
      </c>
      <c r="E6" s="6">
        <f t="shared" si="0"/>
        <v>88032.79</v>
      </c>
      <c r="F6" s="52">
        <f t="shared" si="1"/>
        <v>0.03528429656396754</v>
      </c>
      <c r="G6" s="50">
        <v>3476.25</v>
      </c>
      <c r="H6" s="2">
        <v>0</v>
      </c>
      <c r="I6" s="3">
        <v>97791.88</v>
      </c>
      <c r="J6" s="6">
        <f t="shared" si="2"/>
        <v>101268.13</v>
      </c>
      <c r="K6" s="7">
        <f t="shared" si="3"/>
        <v>0.03923426504029274</v>
      </c>
      <c r="L6" s="54" t="str">
        <f t="shared" si="4"/>
        <v>0.00%</v>
      </c>
      <c r="M6" s="8">
        <f t="shared" si="5"/>
        <v>-0.1389045798076487</v>
      </c>
      <c r="N6" s="41">
        <f t="shared" si="6"/>
        <v>-0.13069600475490173</v>
      </c>
    </row>
    <row r="7" spans="1:14" ht="15">
      <c r="A7" s="27" t="s">
        <v>15</v>
      </c>
      <c r="B7" s="50">
        <v>2139.72</v>
      </c>
      <c r="C7" s="2">
        <v>17127.65</v>
      </c>
      <c r="D7" s="3">
        <v>28591.47</v>
      </c>
      <c r="E7" s="6">
        <f t="shared" si="0"/>
        <v>47858.840000000004</v>
      </c>
      <c r="F7" s="52">
        <f t="shared" si="1"/>
        <v>0.019182233162977937</v>
      </c>
      <c r="G7" s="50">
        <v>2956.01</v>
      </c>
      <c r="H7" s="2">
        <v>16451.5</v>
      </c>
      <c r="I7" s="3">
        <v>32724.41</v>
      </c>
      <c r="J7" s="6">
        <f t="shared" si="2"/>
        <v>52131.92</v>
      </c>
      <c r="K7" s="7">
        <f t="shared" si="3"/>
        <v>0.020197445794045348</v>
      </c>
      <c r="L7" s="54">
        <f t="shared" si="4"/>
        <v>-0.007220916026837054</v>
      </c>
      <c r="M7" s="8">
        <f t="shared" si="5"/>
        <v>-0.12629532511052144</v>
      </c>
      <c r="N7" s="41">
        <f t="shared" si="6"/>
        <v>-0.08196667224226528</v>
      </c>
    </row>
    <row r="8" spans="1:14" ht="15">
      <c r="A8" s="27" t="s">
        <v>16</v>
      </c>
      <c r="B8" s="50">
        <v>0</v>
      </c>
      <c r="C8" s="2">
        <v>315.25</v>
      </c>
      <c r="D8" s="3">
        <v>5030.14</v>
      </c>
      <c r="E8" s="6">
        <f t="shared" si="0"/>
        <v>5345.39</v>
      </c>
      <c r="F8" s="52">
        <f t="shared" si="1"/>
        <v>0.0021424781153711755</v>
      </c>
      <c r="G8" s="50">
        <v>0</v>
      </c>
      <c r="H8" s="2">
        <v>416.96</v>
      </c>
      <c r="I8" s="3">
        <v>4171.19</v>
      </c>
      <c r="J8" s="6">
        <f t="shared" si="2"/>
        <v>4588.15</v>
      </c>
      <c r="K8" s="7">
        <f t="shared" si="3"/>
        <v>0.0017775848447544069</v>
      </c>
      <c r="L8" s="54">
        <f t="shared" si="4"/>
        <v>-0.24393227168073672</v>
      </c>
      <c r="M8" s="8">
        <f t="shared" si="5"/>
        <v>0.20592444841879676</v>
      </c>
      <c r="N8" s="41">
        <f t="shared" si="6"/>
        <v>0.16504255527827127</v>
      </c>
    </row>
    <row r="9" spans="1:14" ht="15">
      <c r="A9" s="27" t="s">
        <v>25</v>
      </c>
      <c r="B9" s="50">
        <v>1481.15</v>
      </c>
      <c r="C9" s="2">
        <v>1006.68</v>
      </c>
      <c r="D9" s="3">
        <v>485.05</v>
      </c>
      <c r="E9" s="6">
        <f t="shared" si="0"/>
        <v>2972.88</v>
      </c>
      <c r="F9" s="52">
        <f t="shared" si="1"/>
        <v>0.0011915557778992103</v>
      </c>
      <c r="G9" s="50">
        <v>1187.15</v>
      </c>
      <c r="H9" s="2">
        <v>1696.73</v>
      </c>
      <c r="I9" s="3">
        <v>481.3</v>
      </c>
      <c r="J9" s="6">
        <f t="shared" si="2"/>
        <v>3365.1800000000003</v>
      </c>
      <c r="K9" s="7">
        <f t="shared" si="3"/>
        <v>0.0013037701400064592</v>
      </c>
      <c r="L9" s="54">
        <f t="shared" si="4"/>
        <v>-0.13733234392554483</v>
      </c>
      <c r="M9" s="8">
        <f t="shared" si="5"/>
        <v>0.007791398296280949</v>
      </c>
      <c r="N9" s="41">
        <f t="shared" si="6"/>
        <v>-0.11657623069196899</v>
      </c>
    </row>
    <row r="10" spans="1:14" ht="15">
      <c r="A10" s="27" t="s">
        <v>13</v>
      </c>
      <c r="B10" s="50">
        <v>56880.79</v>
      </c>
      <c r="C10" s="2">
        <v>988.41</v>
      </c>
      <c r="D10" s="3">
        <v>63986.85</v>
      </c>
      <c r="E10" s="6">
        <f t="shared" si="0"/>
        <v>121856.05</v>
      </c>
      <c r="F10" s="52">
        <f t="shared" si="1"/>
        <v>0.048840948995410194</v>
      </c>
      <c r="G10" s="50">
        <v>58124.51</v>
      </c>
      <c r="H10" s="2">
        <v>1152.62</v>
      </c>
      <c r="I10" s="3">
        <v>64345.04</v>
      </c>
      <c r="J10" s="6">
        <f t="shared" si="2"/>
        <v>123622.17000000001</v>
      </c>
      <c r="K10" s="7">
        <f t="shared" si="3"/>
        <v>0.04789488047854864</v>
      </c>
      <c r="L10" s="54">
        <f t="shared" si="4"/>
        <v>-0.02375165599279183</v>
      </c>
      <c r="M10" s="8">
        <f t="shared" si="5"/>
        <v>-0.005566707239594626</v>
      </c>
      <c r="N10" s="41">
        <f t="shared" si="6"/>
        <v>-0.014286434221305155</v>
      </c>
    </row>
    <row r="11" spans="1:14" ht="15">
      <c r="A11" s="27" t="s">
        <v>30</v>
      </c>
      <c r="B11" s="50">
        <v>15826.46</v>
      </c>
      <c r="C11" s="2">
        <v>580.18</v>
      </c>
      <c r="D11" s="3">
        <v>1362.1</v>
      </c>
      <c r="E11" s="6">
        <f t="shared" si="0"/>
        <v>17768.739999999998</v>
      </c>
      <c r="F11" s="52">
        <f t="shared" si="1"/>
        <v>0.007121863248092358</v>
      </c>
      <c r="G11" s="50">
        <v>16409.21</v>
      </c>
      <c r="H11" s="2">
        <v>409.41</v>
      </c>
      <c r="I11" s="3">
        <v>1911.59</v>
      </c>
      <c r="J11" s="6">
        <f t="shared" si="2"/>
        <v>18730.21</v>
      </c>
      <c r="K11" s="7">
        <f t="shared" si="3"/>
        <v>0.007256636647683149</v>
      </c>
      <c r="L11" s="54">
        <f t="shared" si="4"/>
        <v>-0.024495469901811173</v>
      </c>
      <c r="M11" s="8">
        <f t="shared" si="5"/>
        <v>-0.287451807134375</v>
      </c>
      <c r="N11" s="41">
        <f t="shared" si="6"/>
        <v>-0.05133257982692141</v>
      </c>
    </row>
    <row r="12" spans="1:14" ht="15">
      <c r="A12" s="27" t="s">
        <v>26</v>
      </c>
      <c r="B12" s="50">
        <v>61813.1</v>
      </c>
      <c r="C12" s="2">
        <v>14355.69</v>
      </c>
      <c r="D12" s="3">
        <v>24653.35</v>
      </c>
      <c r="E12" s="6">
        <f t="shared" si="0"/>
        <v>100822.13999999998</v>
      </c>
      <c r="F12" s="52">
        <f t="shared" si="1"/>
        <v>0.04041037763285537</v>
      </c>
      <c r="G12" s="50">
        <v>43663.84</v>
      </c>
      <c r="H12" s="2">
        <v>19976.08</v>
      </c>
      <c r="I12" s="3">
        <v>18763.92</v>
      </c>
      <c r="J12" s="6">
        <f t="shared" si="2"/>
        <v>82403.84</v>
      </c>
      <c r="K12" s="7">
        <f t="shared" si="3"/>
        <v>0.031925681839862906</v>
      </c>
      <c r="L12" s="54">
        <f t="shared" si="4"/>
        <v>0.19687124056724148</v>
      </c>
      <c r="M12" s="8">
        <f t="shared" si="5"/>
        <v>0.31386991630746675</v>
      </c>
      <c r="N12" s="41">
        <f t="shared" si="6"/>
        <v>0.22351264212929878</v>
      </c>
    </row>
    <row r="13" spans="1:14" ht="15">
      <c r="A13" s="27" t="s">
        <v>27</v>
      </c>
      <c r="B13" s="50">
        <v>5628.68</v>
      </c>
      <c r="C13" s="2">
        <v>2271.87</v>
      </c>
      <c r="D13" s="3">
        <v>7499</v>
      </c>
      <c r="E13" s="6">
        <f t="shared" si="0"/>
        <v>15399.55</v>
      </c>
      <c r="F13" s="52">
        <f t="shared" si="1"/>
        <v>0.006172271595068682</v>
      </c>
      <c r="G13" s="50">
        <v>7206.74</v>
      </c>
      <c r="H13" s="2">
        <v>3948.91</v>
      </c>
      <c r="I13" s="3">
        <v>7538.16</v>
      </c>
      <c r="J13" s="6">
        <f t="shared" si="2"/>
        <v>18693.809999999998</v>
      </c>
      <c r="K13" s="7">
        <f t="shared" si="3"/>
        <v>0.007242534212420775</v>
      </c>
      <c r="L13" s="54">
        <f t="shared" si="4"/>
        <v>-0.2917893623410558</v>
      </c>
      <c r="M13" s="8">
        <f t="shared" si="5"/>
        <v>-0.005194901673617913</v>
      </c>
      <c r="N13" s="41">
        <f t="shared" si="6"/>
        <v>-0.17622196866235396</v>
      </c>
    </row>
    <row r="14" spans="1:14" ht="15">
      <c r="A14" s="27" t="s">
        <v>28</v>
      </c>
      <c r="B14" s="50">
        <v>549021.83</v>
      </c>
      <c r="C14" s="2">
        <v>0</v>
      </c>
      <c r="D14" s="3">
        <v>36745.53</v>
      </c>
      <c r="E14" s="6">
        <f t="shared" si="0"/>
        <v>585767.36</v>
      </c>
      <c r="F14" s="52">
        <f t="shared" si="1"/>
        <v>0.23478057718870815</v>
      </c>
      <c r="G14" s="50">
        <v>540989.45</v>
      </c>
      <c r="H14" s="2">
        <v>0</v>
      </c>
      <c r="I14" s="3">
        <v>27847.62</v>
      </c>
      <c r="J14" s="6">
        <f t="shared" si="2"/>
        <v>568837.07</v>
      </c>
      <c r="K14" s="7">
        <f t="shared" si="3"/>
        <v>0.22038428446465388</v>
      </c>
      <c r="L14" s="54" t="str">
        <f t="shared" si="4"/>
        <v>0.00%</v>
      </c>
      <c r="M14" s="8">
        <f t="shared" si="5"/>
        <v>0.31952138100132066</v>
      </c>
      <c r="N14" s="41">
        <f t="shared" si="6"/>
        <v>0.02976298643827846</v>
      </c>
    </row>
    <row r="15" spans="1:14" ht="15">
      <c r="A15" s="27" t="s">
        <v>14</v>
      </c>
      <c r="B15" s="50">
        <v>2162.59</v>
      </c>
      <c r="C15" s="2">
        <v>13764.52</v>
      </c>
      <c r="D15" s="3">
        <v>22680.01</v>
      </c>
      <c r="E15" s="6">
        <f t="shared" si="0"/>
        <v>38607.119999999995</v>
      </c>
      <c r="F15" s="52">
        <f t="shared" si="1"/>
        <v>0.015474064511197275</v>
      </c>
      <c r="G15" s="50">
        <v>3374.76</v>
      </c>
      <c r="H15" s="2">
        <v>12559.04</v>
      </c>
      <c r="I15" s="3">
        <v>23804.25</v>
      </c>
      <c r="J15" s="6">
        <f t="shared" si="2"/>
        <v>39738.05</v>
      </c>
      <c r="K15" s="7">
        <f t="shared" si="3"/>
        <v>0.015395694438955323</v>
      </c>
      <c r="L15" s="54">
        <f t="shared" si="4"/>
        <v>-0.00041986217976885953</v>
      </c>
      <c r="M15" s="8">
        <f t="shared" si="5"/>
        <v>-0.04722854112185859</v>
      </c>
      <c r="N15" s="41">
        <f t="shared" si="6"/>
        <v>-0.028459624969015995</v>
      </c>
    </row>
    <row r="16" spans="1:14" ht="15">
      <c r="A16" s="27" t="s">
        <v>29</v>
      </c>
      <c r="B16" s="50">
        <v>374369.1</v>
      </c>
      <c r="C16" s="2">
        <v>0</v>
      </c>
      <c r="D16" s="3">
        <v>230245.69</v>
      </c>
      <c r="E16" s="6">
        <f t="shared" si="0"/>
        <v>604614.79</v>
      </c>
      <c r="F16" s="52">
        <f t="shared" si="1"/>
        <v>0.24233478863183772</v>
      </c>
      <c r="G16" s="50">
        <v>255697.42</v>
      </c>
      <c r="H16" s="2">
        <v>848.65</v>
      </c>
      <c r="I16" s="3">
        <v>392150.36</v>
      </c>
      <c r="J16" s="6">
        <f t="shared" si="2"/>
        <v>648696.4299999999</v>
      </c>
      <c r="K16" s="7">
        <f t="shared" si="3"/>
        <v>0.25132415958813203</v>
      </c>
      <c r="L16" s="54">
        <f t="shared" si="4"/>
        <v>0.4592665559055338</v>
      </c>
      <c r="M16" s="8">
        <f t="shared" si="5"/>
        <v>-0.4128637546067788</v>
      </c>
      <c r="N16" s="41">
        <f t="shared" si="6"/>
        <v>-0.06795418929621655</v>
      </c>
    </row>
    <row r="17" spans="1:14" ht="15.75" thickBot="1">
      <c r="A17" s="28" t="s">
        <v>9</v>
      </c>
      <c r="B17" s="51">
        <v>438.45</v>
      </c>
      <c r="C17" s="16">
        <v>5225.82</v>
      </c>
      <c r="D17" s="17">
        <v>693.21</v>
      </c>
      <c r="E17" s="6">
        <f t="shared" si="0"/>
        <v>6357.48</v>
      </c>
      <c r="F17" s="52">
        <f t="shared" si="1"/>
        <v>0.002548132459728839</v>
      </c>
      <c r="G17" s="51">
        <v>309.2</v>
      </c>
      <c r="H17" s="16">
        <v>2888.04</v>
      </c>
      <c r="I17" s="17">
        <v>808.17</v>
      </c>
      <c r="J17" s="6">
        <f t="shared" si="2"/>
        <v>4005.41</v>
      </c>
      <c r="K17" s="7">
        <f t="shared" si="3"/>
        <v>0.0015518141545127664</v>
      </c>
      <c r="L17" s="54">
        <f t="shared" si="4"/>
        <v>0.7716123906869674</v>
      </c>
      <c r="M17" s="8">
        <f t="shared" si="5"/>
        <v>-0.14224729945432268</v>
      </c>
      <c r="N17" s="41">
        <f t="shared" si="6"/>
        <v>0.5872232805131059</v>
      </c>
    </row>
    <row r="18" spans="1:28" s="24" customFormat="1" ht="16.5" thickBot="1" thickTop="1">
      <c r="A18" s="18" t="s">
        <v>8</v>
      </c>
      <c r="B18" s="19">
        <f>SUM(B4:B17)</f>
        <v>1715686.97</v>
      </c>
      <c r="C18" s="19">
        <f>SUM(C4:C17)</f>
        <v>78948.77000000002</v>
      </c>
      <c r="D18" s="20">
        <f>SUM(D4:D17)</f>
        <v>700320.8999999999</v>
      </c>
      <c r="E18" s="20">
        <f>SUM(E4:E17)</f>
        <v>2494956.64</v>
      </c>
      <c r="F18" s="53">
        <f>IF(E$18=0,"0.00%",E18/E$18)</f>
        <v>1</v>
      </c>
      <c r="G18" s="19">
        <f>SUM(G4:G17)</f>
        <v>1622432.0499999998</v>
      </c>
      <c r="H18" s="19">
        <f>SUM(H4:H17)</f>
        <v>73213.43999999999</v>
      </c>
      <c r="I18" s="20">
        <f>SUM(I4:I17)</f>
        <v>885468.9999999999</v>
      </c>
      <c r="J18" s="20">
        <f>SUM(J4:J17)</f>
        <v>2581114.4899999998</v>
      </c>
      <c r="K18" s="21">
        <f>IF(J$18=0,"0.00%",J18/J$18)</f>
        <v>1</v>
      </c>
      <c r="L18" s="22">
        <f>IF(H18=0,"0.00%",(B18+C18)/(G18+H18)-1)</f>
        <v>0.05837909550303477</v>
      </c>
      <c r="M18" s="23">
        <f>IF(I18=0,"0.00%",D18/I18-1)</f>
        <v>-0.20909608354442677</v>
      </c>
      <c r="N18" s="21">
        <f>IF(J18=0,"0.00%",E18/J18-1)</f>
        <v>-0.03338009620797555</v>
      </c>
      <c r="O18" s="43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</row>
    <row r="19" spans="1:7" ht="15.75" thickBot="1" thickTop="1">
      <c r="A19" s="38"/>
      <c r="B19" s="38"/>
      <c r="C19" s="38"/>
      <c r="F19" s="4"/>
      <c r="G19" s="4"/>
    </row>
    <row r="20" spans="1:14" ht="16.5" thickBot="1" thickTop="1">
      <c r="A20" s="30" t="s">
        <v>18</v>
      </c>
      <c r="B20" s="46"/>
      <c r="C20" s="34"/>
      <c r="D20" s="44" t="s">
        <v>32</v>
      </c>
      <c r="E20" s="35"/>
      <c r="F20" s="36"/>
      <c r="G20" s="37"/>
      <c r="H20" s="35"/>
      <c r="I20" s="45" t="s">
        <v>21</v>
      </c>
      <c r="J20" s="35"/>
      <c r="K20" s="36"/>
      <c r="L20" s="37"/>
      <c r="M20" s="34" t="s">
        <v>12</v>
      </c>
      <c r="N20" s="36"/>
    </row>
    <row r="21" spans="1:14" ht="15.75" thickTop="1">
      <c r="A21" s="25" t="s">
        <v>0</v>
      </c>
      <c r="B21" s="47" t="s">
        <v>20</v>
      </c>
      <c r="C21" s="31" t="s">
        <v>19</v>
      </c>
      <c r="D21" s="32" t="s">
        <v>2</v>
      </c>
      <c r="E21" s="32" t="s">
        <v>3</v>
      </c>
      <c r="F21" s="33" t="s">
        <v>10</v>
      </c>
      <c r="G21" s="47" t="s">
        <v>20</v>
      </c>
      <c r="H21" s="31" t="s">
        <v>19</v>
      </c>
      <c r="I21" s="32" t="s">
        <v>2</v>
      </c>
      <c r="J21" s="32" t="s">
        <v>3</v>
      </c>
      <c r="K21" s="33" t="s">
        <v>10</v>
      </c>
      <c r="L21" s="31" t="s">
        <v>1</v>
      </c>
      <c r="M21" s="32" t="s">
        <v>2</v>
      </c>
      <c r="N21" s="33" t="s">
        <v>3</v>
      </c>
    </row>
    <row r="22" spans="1:14" ht="15.75" thickBot="1">
      <c r="A22" s="9" t="s">
        <v>4</v>
      </c>
      <c r="B22" s="48" t="s">
        <v>5</v>
      </c>
      <c r="C22" s="10" t="s">
        <v>5</v>
      </c>
      <c r="D22" s="11" t="s">
        <v>6</v>
      </c>
      <c r="E22" s="11"/>
      <c r="F22" s="12" t="s">
        <v>11</v>
      </c>
      <c r="G22" s="48" t="s">
        <v>5</v>
      </c>
      <c r="H22" s="10" t="s">
        <v>5</v>
      </c>
      <c r="I22" s="11" t="s">
        <v>6</v>
      </c>
      <c r="J22" s="11"/>
      <c r="K22" s="12" t="s">
        <v>11</v>
      </c>
      <c r="L22" s="13" t="s">
        <v>7</v>
      </c>
      <c r="M22" s="14" t="s">
        <v>7</v>
      </c>
      <c r="N22" s="40" t="s">
        <v>7</v>
      </c>
    </row>
    <row r="23" spans="1:14" ht="15.75" thickTop="1">
      <c r="A23" s="26" t="s">
        <v>22</v>
      </c>
      <c r="B23" s="49">
        <v>63556.67</v>
      </c>
      <c r="C23" s="5">
        <v>64285.35</v>
      </c>
      <c r="D23" s="6">
        <v>54037.55</v>
      </c>
      <c r="E23" s="6">
        <f aca="true" t="shared" si="7" ref="E23:E36">SUM(B23:D23)</f>
        <v>181879.57</v>
      </c>
      <c r="F23" s="52">
        <f>IF(E$37=0,"0.00%",E23/E$37)</f>
        <v>0.02152880134422044</v>
      </c>
      <c r="G23" s="49">
        <v>73065.83</v>
      </c>
      <c r="H23" s="5">
        <v>36327.26</v>
      </c>
      <c r="I23" s="6">
        <v>54915.67</v>
      </c>
      <c r="J23" s="6">
        <f>SUM(G23:I23)</f>
        <v>164308.76</v>
      </c>
      <c r="K23" s="7">
        <f>IF(J$37=0,"0.00%",J23/J$37)</f>
        <v>0.017680959837135683</v>
      </c>
      <c r="L23" s="54">
        <f>IF(H23=0,"0.00%",(B23+C23)/(G23+H23)-1)</f>
        <v>0.16864803800678807</v>
      </c>
      <c r="M23" s="8">
        <f>IF(I23=0,"0.00%",D23/I23-1)</f>
        <v>-0.01599033572748898</v>
      </c>
      <c r="N23" s="41">
        <f>IF(J23=0,"0.00%",E23/J23-1)</f>
        <v>0.10693775547937912</v>
      </c>
    </row>
    <row r="24" spans="1:14" ht="15">
      <c r="A24" s="27" t="s">
        <v>23</v>
      </c>
      <c r="B24" s="50">
        <v>2050572.5</v>
      </c>
      <c r="C24" s="2">
        <v>0</v>
      </c>
      <c r="D24" s="3">
        <v>597797.77</v>
      </c>
      <c r="E24" s="6">
        <f t="shared" si="7"/>
        <v>2648370.27</v>
      </c>
      <c r="F24" s="52">
        <f aca="true" t="shared" si="8" ref="F24:F36">IF(E$37=0,"0.00%",E24/E$37)</f>
        <v>0.3134834628692461</v>
      </c>
      <c r="G24" s="50">
        <v>2394635.05</v>
      </c>
      <c r="H24" s="2">
        <v>0</v>
      </c>
      <c r="I24" s="3">
        <v>661776.32</v>
      </c>
      <c r="J24" s="6">
        <f aca="true" t="shared" si="9" ref="J24:J36">SUM(G24:I24)</f>
        <v>3056411.3699999996</v>
      </c>
      <c r="K24" s="7">
        <f aca="true" t="shared" si="10" ref="K24:K36">IF(J$37=0,"0.00%",J24/J$37)</f>
        <v>0.3288947386538298</v>
      </c>
      <c r="L24" s="54" t="str">
        <f aca="true" t="shared" si="11" ref="L24:L36">IF(H24=0,"0.00%",(B24+C24)/(G24+H24)-1)</f>
        <v>0.00%</v>
      </c>
      <c r="M24" s="8">
        <f aca="true" t="shared" si="12" ref="M24:M36">IF(I24=0,"0.00%",D24/I24-1)</f>
        <v>-0.09667700107492505</v>
      </c>
      <c r="N24" s="41">
        <f aca="true" t="shared" si="13" ref="N24:N36">IF(J24=0,"0.00%",E24/J24-1)</f>
        <v>-0.1335033313922005</v>
      </c>
    </row>
    <row r="25" spans="1:14" ht="15">
      <c r="A25" s="27" t="s">
        <v>24</v>
      </c>
      <c r="B25" s="50">
        <v>13055.45</v>
      </c>
      <c r="C25" s="2">
        <v>0</v>
      </c>
      <c r="D25" s="3">
        <v>304262.37</v>
      </c>
      <c r="E25" s="6">
        <f t="shared" si="7"/>
        <v>317317.82</v>
      </c>
      <c r="F25" s="52">
        <f t="shared" si="8"/>
        <v>0.03756041599263237</v>
      </c>
      <c r="G25" s="50">
        <v>11355.49</v>
      </c>
      <c r="H25" s="2">
        <v>0</v>
      </c>
      <c r="I25" s="3">
        <v>354170.83</v>
      </c>
      <c r="J25" s="6">
        <f t="shared" si="9"/>
        <v>365526.32</v>
      </c>
      <c r="K25" s="7">
        <f t="shared" si="10"/>
        <v>0.0393336069442433</v>
      </c>
      <c r="L25" s="54" t="str">
        <f t="shared" si="11"/>
        <v>0.00%</v>
      </c>
      <c r="M25" s="8">
        <f t="shared" si="12"/>
        <v>-0.14091634819276344</v>
      </c>
      <c r="N25" s="41">
        <f t="shared" si="13"/>
        <v>-0.13188790344837553</v>
      </c>
    </row>
    <row r="26" spans="1:14" ht="15">
      <c r="A26" s="27" t="s">
        <v>15</v>
      </c>
      <c r="B26" s="50">
        <v>16103.82</v>
      </c>
      <c r="C26" s="2">
        <v>57277.51</v>
      </c>
      <c r="D26" s="3">
        <v>85703.7</v>
      </c>
      <c r="E26" s="6">
        <f t="shared" si="7"/>
        <v>159085.03</v>
      </c>
      <c r="F26" s="52">
        <f t="shared" si="8"/>
        <v>0.018830647156848616</v>
      </c>
      <c r="G26" s="50">
        <v>9982.65</v>
      </c>
      <c r="H26" s="2">
        <v>69378.56</v>
      </c>
      <c r="I26" s="3">
        <v>115670.47</v>
      </c>
      <c r="J26" s="6">
        <f t="shared" si="9"/>
        <v>195031.68</v>
      </c>
      <c r="K26" s="7">
        <f t="shared" si="10"/>
        <v>0.020986996074032198</v>
      </c>
      <c r="L26" s="54">
        <f t="shared" si="11"/>
        <v>-0.07535016162177954</v>
      </c>
      <c r="M26" s="8">
        <f t="shared" si="12"/>
        <v>-0.25907018446453967</v>
      </c>
      <c r="N26" s="41">
        <f t="shared" si="13"/>
        <v>-0.18431185128487837</v>
      </c>
    </row>
    <row r="27" spans="1:14" ht="15">
      <c r="A27" s="27" t="s">
        <v>16</v>
      </c>
      <c r="B27" s="50">
        <v>0</v>
      </c>
      <c r="C27" s="2">
        <v>1044.6</v>
      </c>
      <c r="D27" s="3">
        <v>16632.71</v>
      </c>
      <c r="E27" s="6">
        <f t="shared" si="7"/>
        <v>17677.309999999998</v>
      </c>
      <c r="F27" s="52">
        <f t="shared" si="8"/>
        <v>0.002092435644587247</v>
      </c>
      <c r="G27" s="50">
        <v>10.99</v>
      </c>
      <c r="H27" s="2">
        <v>1317.91</v>
      </c>
      <c r="I27" s="3">
        <v>20164.56</v>
      </c>
      <c r="J27" s="6">
        <f t="shared" si="9"/>
        <v>21493.460000000003</v>
      </c>
      <c r="K27" s="7">
        <f t="shared" si="10"/>
        <v>0.0023128712250100503</v>
      </c>
      <c r="L27" s="54">
        <f t="shared" si="11"/>
        <v>-0.21393633832493053</v>
      </c>
      <c r="M27" s="8">
        <f t="shared" si="12"/>
        <v>-0.17515135465390774</v>
      </c>
      <c r="N27" s="41">
        <f t="shared" si="13"/>
        <v>-0.17754935687413775</v>
      </c>
    </row>
    <row r="28" spans="1:14" ht="15">
      <c r="A28" s="27" t="s">
        <v>25</v>
      </c>
      <c r="B28" s="50">
        <v>3535.85</v>
      </c>
      <c r="C28" s="2">
        <v>5231.78</v>
      </c>
      <c r="D28" s="3">
        <v>1771.65</v>
      </c>
      <c r="E28" s="6">
        <f t="shared" si="7"/>
        <v>10539.279999999999</v>
      </c>
      <c r="F28" s="52">
        <f t="shared" si="8"/>
        <v>0.001247518154079183</v>
      </c>
      <c r="G28" s="50">
        <v>3045.85</v>
      </c>
      <c r="H28" s="2">
        <v>5299.79</v>
      </c>
      <c r="I28" s="3">
        <v>1961.1</v>
      </c>
      <c r="J28" s="6">
        <f t="shared" si="9"/>
        <v>10306.74</v>
      </c>
      <c r="K28" s="7">
        <f t="shared" si="10"/>
        <v>0.0011090891075545809</v>
      </c>
      <c r="L28" s="54">
        <f t="shared" si="11"/>
        <v>0.050564126897397976</v>
      </c>
      <c r="M28" s="8">
        <f t="shared" si="12"/>
        <v>-0.09660394676457085</v>
      </c>
      <c r="N28" s="41">
        <f t="shared" si="13"/>
        <v>0.022561935199684857</v>
      </c>
    </row>
    <row r="29" spans="1:14" ht="15">
      <c r="A29" s="27" t="s">
        <v>13</v>
      </c>
      <c r="B29" s="50">
        <v>184168.26</v>
      </c>
      <c r="C29" s="2">
        <v>3106.99</v>
      </c>
      <c r="D29" s="3">
        <v>203088.88</v>
      </c>
      <c r="E29" s="6">
        <f t="shared" si="7"/>
        <v>390364.13</v>
      </c>
      <c r="F29" s="52">
        <f t="shared" si="8"/>
        <v>0.04620679390587652</v>
      </c>
      <c r="G29" s="50">
        <v>228507.2</v>
      </c>
      <c r="H29" s="2">
        <v>3313.76</v>
      </c>
      <c r="I29" s="3">
        <v>219773.78</v>
      </c>
      <c r="J29" s="6">
        <f t="shared" si="9"/>
        <v>451594.74</v>
      </c>
      <c r="K29" s="7">
        <f t="shared" si="10"/>
        <v>0.04859526942204257</v>
      </c>
      <c r="L29" s="54">
        <f t="shared" si="11"/>
        <v>-0.1921556618521466</v>
      </c>
      <c r="M29" s="8">
        <f t="shared" si="12"/>
        <v>-0.07591851948853956</v>
      </c>
      <c r="N29" s="41">
        <f t="shared" si="13"/>
        <v>-0.135587518136283</v>
      </c>
    </row>
    <row r="30" spans="1:14" ht="15">
      <c r="A30" s="27" t="s">
        <v>30</v>
      </c>
      <c r="B30" s="50">
        <v>43680.95</v>
      </c>
      <c r="C30" s="2">
        <v>1742.28</v>
      </c>
      <c r="D30" s="3">
        <v>4477.55</v>
      </c>
      <c r="E30" s="6">
        <f t="shared" si="7"/>
        <v>49900.78</v>
      </c>
      <c r="F30" s="52">
        <f t="shared" si="8"/>
        <v>0.005906677586392185</v>
      </c>
      <c r="G30" s="50">
        <v>59346.51</v>
      </c>
      <c r="H30" s="2">
        <v>2999.49</v>
      </c>
      <c r="I30" s="3">
        <v>5773.05</v>
      </c>
      <c r="J30" s="6">
        <f t="shared" si="9"/>
        <v>68119.05</v>
      </c>
      <c r="K30" s="7">
        <f t="shared" si="10"/>
        <v>0.007330164181105363</v>
      </c>
      <c r="L30" s="54">
        <f t="shared" si="11"/>
        <v>-0.27143313123536406</v>
      </c>
      <c r="M30" s="8">
        <f t="shared" si="12"/>
        <v>-0.22440477737071396</v>
      </c>
      <c r="N30" s="41">
        <f t="shared" si="13"/>
        <v>-0.267447505506903</v>
      </c>
    </row>
    <row r="31" spans="1:14" ht="15">
      <c r="A31" s="27" t="s">
        <v>26</v>
      </c>
      <c r="B31" s="50">
        <v>202407.02</v>
      </c>
      <c r="C31" s="2">
        <v>42154.62</v>
      </c>
      <c r="D31" s="3">
        <v>58624.71</v>
      </c>
      <c r="E31" s="6">
        <f t="shared" si="7"/>
        <v>303186.35</v>
      </c>
      <c r="F31" s="52">
        <f t="shared" si="8"/>
        <v>0.035887695904654314</v>
      </c>
      <c r="G31" s="50">
        <v>136039.94</v>
      </c>
      <c r="H31" s="2">
        <v>66037.24</v>
      </c>
      <c r="I31" s="3">
        <v>56500.09</v>
      </c>
      <c r="J31" s="6">
        <f t="shared" si="9"/>
        <v>258577.27</v>
      </c>
      <c r="K31" s="7">
        <f t="shared" si="10"/>
        <v>0.027825018737078835</v>
      </c>
      <c r="L31" s="54">
        <f t="shared" si="11"/>
        <v>0.21023878104395566</v>
      </c>
      <c r="M31" s="8">
        <f t="shared" si="12"/>
        <v>0.037603833905397455</v>
      </c>
      <c r="N31" s="41">
        <f t="shared" si="13"/>
        <v>0.17251740649903224</v>
      </c>
    </row>
    <row r="32" spans="1:14" ht="15">
      <c r="A32" s="27" t="s">
        <v>27</v>
      </c>
      <c r="B32" s="50">
        <v>14420.57</v>
      </c>
      <c r="C32" s="2">
        <v>9392.41</v>
      </c>
      <c r="D32" s="3">
        <v>31544.17</v>
      </c>
      <c r="E32" s="6">
        <f t="shared" si="7"/>
        <v>55357.149999999994</v>
      </c>
      <c r="F32" s="52">
        <f t="shared" si="8"/>
        <v>0.006552539602618437</v>
      </c>
      <c r="G32" s="50">
        <v>22037.89</v>
      </c>
      <c r="H32" s="2">
        <v>20759.03</v>
      </c>
      <c r="I32" s="3">
        <v>31496.23</v>
      </c>
      <c r="J32" s="6">
        <f t="shared" si="9"/>
        <v>74293.15</v>
      </c>
      <c r="K32" s="7">
        <f t="shared" si="10"/>
        <v>0.00799454759030679</v>
      </c>
      <c r="L32" s="54">
        <f t="shared" si="11"/>
        <v>-0.44358192131583296</v>
      </c>
      <c r="M32" s="8">
        <f t="shared" si="12"/>
        <v>0.0015220869291339145</v>
      </c>
      <c r="N32" s="41">
        <f t="shared" si="13"/>
        <v>-0.25488217958183224</v>
      </c>
    </row>
    <row r="33" spans="1:14" ht="15">
      <c r="A33" s="27" t="s">
        <v>28</v>
      </c>
      <c r="B33" s="50">
        <v>1666832.03</v>
      </c>
      <c r="C33" s="2">
        <v>0</v>
      </c>
      <c r="D33" s="3">
        <v>108196.02</v>
      </c>
      <c r="E33" s="6">
        <f t="shared" si="7"/>
        <v>1775028.05</v>
      </c>
      <c r="F33" s="52">
        <f t="shared" si="8"/>
        <v>0.21010730489888987</v>
      </c>
      <c r="G33" s="50">
        <v>1778760.19</v>
      </c>
      <c r="H33" s="2">
        <v>0</v>
      </c>
      <c r="I33" s="3">
        <v>97972.95</v>
      </c>
      <c r="J33" s="6">
        <f t="shared" si="9"/>
        <v>1876733.14</v>
      </c>
      <c r="K33" s="7">
        <f t="shared" si="10"/>
        <v>0.2019517600483476</v>
      </c>
      <c r="L33" s="54" t="str">
        <f t="shared" si="11"/>
        <v>0.00%</v>
      </c>
      <c r="M33" s="8">
        <f t="shared" si="12"/>
        <v>0.10434584239833544</v>
      </c>
      <c r="N33" s="41">
        <f t="shared" si="13"/>
        <v>-0.05419262218601839</v>
      </c>
    </row>
    <row r="34" spans="1:14" ht="15">
      <c r="A34" s="27" t="s">
        <v>14</v>
      </c>
      <c r="B34" s="50">
        <v>7754.59</v>
      </c>
      <c r="C34" s="2">
        <v>41293.54</v>
      </c>
      <c r="D34" s="3">
        <v>81671.05</v>
      </c>
      <c r="E34" s="6">
        <f t="shared" si="7"/>
        <v>130719.18000000001</v>
      </c>
      <c r="F34" s="52">
        <f t="shared" si="8"/>
        <v>0.015473025684519671</v>
      </c>
      <c r="G34" s="50">
        <v>11513.28</v>
      </c>
      <c r="H34" s="2">
        <v>41883.41</v>
      </c>
      <c r="I34" s="3">
        <v>95353.01</v>
      </c>
      <c r="J34" s="6">
        <f t="shared" si="9"/>
        <v>148749.7</v>
      </c>
      <c r="K34" s="7">
        <f t="shared" si="10"/>
        <v>0.016006678350478587</v>
      </c>
      <c r="L34" s="54">
        <f t="shared" si="11"/>
        <v>-0.08143875584797478</v>
      </c>
      <c r="M34" s="8">
        <f t="shared" si="12"/>
        <v>-0.14348744732861596</v>
      </c>
      <c r="N34" s="41">
        <f t="shared" si="13"/>
        <v>-0.12121382429678851</v>
      </c>
    </row>
    <row r="35" spans="1:14" ht="15">
      <c r="A35" s="27" t="s">
        <v>29</v>
      </c>
      <c r="B35" s="50">
        <v>1492646.49</v>
      </c>
      <c r="C35" s="2">
        <v>0</v>
      </c>
      <c r="D35" s="3">
        <v>902337.53</v>
      </c>
      <c r="E35" s="6">
        <f t="shared" si="7"/>
        <v>2394984.02</v>
      </c>
      <c r="F35" s="52">
        <f t="shared" si="8"/>
        <v>0.2834905272162369</v>
      </c>
      <c r="G35" s="50">
        <v>764827.24</v>
      </c>
      <c r="H35" s="2">
        <v>1227.65</v>
      </c>
      <c r="I35" s="3">
        <v>1822234.04</v>
      </c>
      <c r="J35" s="6">
        <f t="shared" si="9"/>
        <v>2588288.93</v>
      </c>
      <c r="K35" s="7">
        <f t="shared" si="10"/>
        <v>0.2785209541976514</v>
      </c>
      <c r="L35" s="54">
        <f t="shared" si="11"/>
        <v>0.9484850361049193</v>
      </c>
      <c r="M35" s="8">
        <f t="shared" si="12"/>
        <v>-0.504817981558505</v>
      </c>
      <c r="N35" s="41">
        <f t="shared" si="13"/>
        <v>-0.07468444027228449</v>
      </c>
    </row>
    <row r="36" spans="1:14" ht="15.75" thickBot="1">
      <c r="A36" s="28" t="s">
        <v>9</v>
      </c>
      <c r="B36" s="51">
        <v>1223.26</v>
      </c>
      <c r="C36" s="16">
        <v>9632.92</v>
      </c>
      <c r="D36" s="17">
        <v>2932.58</v>
      </c>
      <c r="E36" s="6">
        <f t="shared" si="7"/>
        <v>13788.76</v>
      </c>
      <c r="F36" s="52">
        <f t="shared" si="8"/>
        <v>0.001632154039198207</v>
      </c>
      <c r="G36" s="51">
        <v>1239.71</v>
      </c>
      <c r="H36" s="16">
        <v>6137.27</v>
      </c>
      <c r="I36" s="17">
        <v>6166.1</v>
      </c>
      <c r="J36" s="6">
        <f t="shared" si="9"/>
        <v>13543.080000000002</v>
      </c>
      <c r="K36" s="7">
        <f t="shared" si="10"/>
        <v>0.0014573456311831187</v>
      </c>
      <c r="L36" s="54">
        <f t="shared" si="11"/>
        <v>0.47162931172376776</v>
      </c>
      <c r="M36" s="8">
        <f t="shared" si="12"/>
        <v>-0.5244027829584341</v>
      </c>
      <c r="N36" s="41">
        <f t="shared" si="13"/>
        <v>0.018140629753349957</v>
      </c>
    </row>
    <row r="37" spans="1:40" s="24" customFormat="1" ht="16.5" thickBot="1" thickTop="1">
      <c r="A37" s="18" t="s">
        <v>8</v>
      </c>
      <c r="B37" s="19">
        <f>SUM(B23:B36)</f>
        <v>5759957.46</v>
      </c>
      <c r="C37" s="19">
        <f>SUM(C23:C36)</f>
        <v>235162.00000000003</v>
      </c>
      <c r="D37" s="20">
        <f>SUM(D23:D36)</f>
        <v>2453078.24</v>
      </c>
      <c r="E37" s="20">
        <f>SUM(E23:E36)</f>
        <v>8448197.7</v>
      </c>
      <c r="F37" s="53">
        <f>IF(E$37=0,"0.00%",E37/E$37)</f>
        <v>1</v>
      </c>
      <c r="G37" s="19">
        <f>SUM(G23:G36)</f>
        <v>5494367.82</v>
      </c>
      <c r="H37" s="19">
        <f>SUM(H23:H36)</f>
        <v>254681.37</v>
      </c>
      <c r="I37" s="20">
        <f>SUM(I23:I36)</f>
        <v>3543928.2000000007</v>
      </c>
      <c r="J37" s="20">
        <f>SUM(J23:J36)</f>
        <v>9292977.39</v>
      </c>
      <c r="K37" s="21">
        <f>IF(J$37=0,"0.00%",J37/J$37)</f>
        <v>1</v>
      </c>
      <c r="L37" s="22">
        <f>IF(H37=0,"0.00%",(B37+C37)/(G37+H37)-1)</f>
        <v>0.04280190721415611</v>
      </c>
      <c r="M37" s="23">
        <f>IF(I37=0,"0.00%",D37/I37-1)</f>
        <v>-0.30780814351712893</v>
      </c>
      <c r="N37" s="21">
        <f>IF(J37=0,"0.00%",E37/J37-1)</f>
        <v>-0.0909051700598188</v>
      </c>
      <c r="O37" s="43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</row>
    <row r="38" ht="15" thickTop="1">
      <c r="A38" s="39"/>
    </row>
    <row r="39" ht="14.25">
      <c r="A39" s="39"/>
    </row>
    <row r="40" ht="14.25">
      <c r="A40" s="39"/>
    </row>
    <row r="41" ht="14.25">
      <c r="A41" s="39"/>
    </row>
    <row r="42" ht="14.25">
      <c r="A42" s="39"/>
    </row>
    <row r="43" ht="14.25">
      <c r="A43" s="39"/>
    </row>
    <row r="44" ht="14.25">
      <c r="A44" s="39"/>
    </row>
    <row r="45" ht="14.25">
      <c r="A45" s="39"/>
    </row>
    <row r="46" ht="14.25">
      <c r="A46" s="39"/>
    </row>
    <row r="47" ht="14.25">
      <c r="A47" s="39"/>
    </row>
    <row r="48" ht="14.25">
      <c r="A48" s="39"/>
    </row>
    <row r="49" ht="14.25">
      <c r="A49" s="39"/>
    </row>
    <row r="50" ht="14.25">
      <c r="A50" s="39"/>
    </row>
    <row r="51" ht="14.25">
      <c r="A51" s="39"/>
    </row>
    <row r="52" ht="14.25">
      <c r="A52" s="39"/>
    </row>
    <row r="53" ht="14.25">
      <c r="A53" s="39"/>
    </row>
    <row r="54" ht="14.25">
      <c r="A54" s="39"/>
    </row>
    <row r="55" ht="14.25">
      <c r="A55" s="39"/>
    </row>
    <row r="56" ht="14.25">
      <c r="A56" s="39"/>
    </row>
    <row r="57" ht="14.25">
      <c r="A57" s="39"/>
    </row>
    <row r="58" ht="14.25">
      <c r="A58" s="39"/>
    </row>
    <row r="59" ht="14.25">
      <c r="A59" s="39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&amp;C&amp;"Arial,Bold"&amp;14Atlantic - Quebec Land Border Sales May 07 - 08</oddHeader>
    <oddFooter>&amp;LStatistics and Reference Materials/Atlantic - Quebec Land Border (May 07-08)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2008-02-06T19:06:16Z</cp:lastPrinted>
  <dcterms:created xsi:type="dcterms:W3CDTF">2006-01-31T19:56:50Z</dcterms:created>
  <dcterms:modified xsi:type="dcterms:W3CDTF">2008-07-22T18:06:47Z</dcterms:modified>
  <cp:category/>
  <cp:version/>
  <cp:contentType/>
  <cp:contentStatus/>
</cp:coreProperties>
</file>