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165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<sst xmlns="http://schemas.openxmlformats.org/spreadsheetml/2006/main" count="90" uniqueCount="33">
  <si>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</si>
  <si>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</si>
  <si>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</si>
  <si>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</si>
  <si>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</si>
  <si>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</si>
  <si>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</si>
  <si>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</si>
  <si>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</si>
  <si>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</si>
  <si>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</si>
  <si>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</si>
  <si>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</si>
  <si>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</si>
  <si>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</si>
  <si>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</si>
  <si>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</si>
  <si>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Atl/Que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</si>
  <si>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</si>
  <si>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</si>
  <si>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</si>
  <si>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</si>
  <si>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</si>
  <si>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</si>
  <si>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</si>
  <si>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</si>
  <si>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</si>
  <si>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</si>
  <si>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</si>
  <si>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Feb 08</t>
  </si>
  <si>
    <t>Jan - Feb 08</t>
  </si>
  <si>
    <t>Feb 09</t>
  </si>
  <si>
    <t>Jan - Feb 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</si>
</sst>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1" fillId="2" borderId="12" xfId="0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64" fontId="1" fillId="2" borderId="14" xfId="0" applyNumberFormat="1" applyFont="1" applyFill="1" applyBorder="1" applyAlignment="1">
      <alignment/>
    </xf>
    <xf numFmtId="10" fontId="1" fillId="2" borderId="15" xfId="19" applyNumberFormat="1" applyFont="1" applyFill="1" applyBorder="1" applyAlignment="1">
      <alignment/>
    </xf>
    <xf numFmtId="10" fontId="1" fillId="2" borderId="13" xfId="19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6" xfId="0" applyFont="1" applyBorder="1" applyAlignment="1">
      <alignment/>
    </xf>
    <xf numFmtId="17" fontId="3" fillId="0" borderId="12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0" fontId="1" fillId="0" borderId="5" xfId="19" applyNumberFormat="1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17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2" fillId="0" borderId="28" xfId="0" applyNumberFormat="1" applyFont="1" applyBorder="1" applyAlignment="1">
      <alignment/>
    </xf>
    <xf numFmtId="17" fontId="3" fillId="0" borderId="23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0" fontId="2" fillId="0" borderId="5" xfId="19" applyNumberFormat="1" applyFont="1" applyBorder="1" applyAlignment="1">
      <alignment horizontal="right"/>
    </xf>
    <xf numFmtId="10" fontId="1" fillId="2" borderId="15" xfId="19" applyNumberFormat="1" applyFont="1" applyFill="1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3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10" fontId="2" fillId="0" borderId="31" xfId="19" applyNumberFormat="1" applyFont="1" applyBorder="1" applyAlignment="1">
      <alignment/>
    </xf>
    <xf numFmtId="10" fontId="1" fillId="2" borderId="36" xfId="19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="75" zoomScaleNormal="75" workbookViewId="0" topLeftCell="A3">
      <pane xSplit="1" topLeftCell="B1" activePane="topRight" state="frozen"/>
      <selection pane="topLeft" activeCell="A1" sqref="A1"/>
      <selection pane="topRight" activeCell="A18" sqref="A18"/>
    </sheetView>
  </sheetViews>
  <sheetFormatPr defaultColWidth="9.140625" defaultRowHeight="12.75"/>
  <cols>
    <col min="1" max="1" width="53.7109375" style="28" bestFit="1" customWidth="1"/>
    <col min="2" max="2" width="17.57421875" style="38" bestFit="1" customWidth="1"/>
    <col min="3" max="3" width="15.8515625" style="1" bestFit="1" customWidth="1"/>
    <col min="4" max="4" width="14.421875" style="1" bestFit="1" customWidth="1"/>
    <col min="5" max="5" width="14.57421875" style="1" bestFit="1" customWidth="1"/>
    <col min="6" max="6" width="9.8515625" style="1" bestFit="1" customWidth="1"/>
    <col min="7" max="7" width="18.00390625" style="1" bestFit="1" customWidth="1"/>
    <col min="8" max="8" width="14.421875" style="1" bestFit="1" customWidth="1"/>
    <col min="9" max="9" width="15.7109375" style="1" bestFit="1" customWidth="1"/>
    <col min="10" max="10" width="14.421875" style="1" bestFit="1" customWidth="1"/>
    <col min="11" max="11" width="9.28125" style="1" bestFit="1" customWidth="1"/>
    <col min="12" max="12" width="10.28125" style="1" bestFit="1" customWidth="1"/>
    <col min="13" max="13" width="10.57421875" style="1" bestFit="1" customWidth="1"/>
    <col min="14" max="14" width="10.00390625" style="1" bestFit="1" customWidth="1"/>
    <col min="15" max="16384" width="9.140625" style="1" customWidth="1"/>
  </cols>
  <sheetData>
    <row r="1" spans="1:14" s="57" customFormat="1" ht="16.5" thickBot="1" thickTop="1">
      <c r="A1" s="29" t="s">
        <v>17</v>
      </c>
      <c r="B1" s="46"/>
      <c r="C1" s="33"/>
      <c r="D1" s="41" t="s">
        <v>31</v>
      </c>
      <c r="E1" s="34"/>
      <c r="F1" s="35"/>
      <c r="G1" s="36"/>
      <c r="H1" s="34"/>
      <c r="I1" s="41" t="s">
        <v>29</v>
      </c>
      <c r="J1" s="34"/>
      <c r="K1" s="35"/>
      <c r="L1" s="36"/>
      <c r="M1" s="33" t="s">
        <v>12</v>
      </c>
      <c r="N1" s="35"/>
    </row>
    <row r="2" spans="1:14" s="38" customFormat="1" ht="15.75" thickTop="1">
      <c r="A2" s="24" t="s">
        <v>0</v>
      </c>
      <c r="B2" s="47" t="s">
        <v>19</v>
      </c>
      <c r="C2" s="30" t="s">
        <v>18</v>
      </c>
      <c r="D2" s="31" t="s">
        <v>2</v>
      </c>
      <c r="E2" s="31" t="s">
        <v>3</v>
      </c>
      <c r="F2" s="32" t="s">
        <v>10</v>
      </c>
      <c r="G2" s="47" t="s">
        <v>19</v>
      </c>
      <c r="H2" s="30" t="s">
        <v>18</v>
      </c>
      <c r="I2" s="31" t="s">
        <v>2</v>
      </c>
      <c r="J2" s="31" t="s">
        <v>3</v>
      </c>
      <c r="K2" s="32" t="s">
        <v>10</v>
      </c>
      <c r="L2" s="55" t="s">
        <v>1</v>
      </c>
      <c r="M2" s="31" t="s">
        <v>2</v>
      </c>
      <c r="N2" s="32" t="s">
        <v>3</v>
      </c>
    </row>
    <row r="3" spans="1:14" s="38" customFormat="1" ht="15.75" thickBot="1">
      <c r="A3" s="10" t="s">
        <v>4</v>
      </c>
      <c r="B3" s="48" t="s">
        <v>5</v>
      </c>
      <c r="C3" s="11" t="s">
        <v>5</v>
      </c>
      <c r="D3" s="12" t="s">
        <v>6</v>
      </c>
      <c r="E3" s="12"/>
      <c r="F3" s="13" t="s">
        <v>11</v>
      </c>
      <c r="G3" s="48" t="s">
        <v>5</v>
      </c>
      <c r="H3" s="11" t="s">
        <v>5</v>
      </c>
      <c r="I3" s="12" t="s">
        <v>6</v>
      </c>
      <c r="J3" s="12"/>
      <c r="K3" s="13" t="s">
        <v>11</v>
      </c>
      <c r="L3" s="56" t="s">
        <v>7</v>
      </c>
      <c r="M3" s="15" t="s">
        <v>7</v>
      </c>
      <c r="N3" s="39" t="s">
        <v>7</v>
      </c>
    </row>
    <row r="4" spans="1:14" s="38" customFormat="1" ht="15.75" thickTop="1">
      <c r="A4" s="25" t="s">
        <v>20</v>
      </c>
      <c r="B4" s="52">
        <v>7770.36</v>
      </c>
      <c r="C4" s="5">
        <v>11258.2</v>
      </c>
      <c r="D4" s="6">
        <v>3745.65</v>
      </c>
      <c r="E4" s="6">
        <f>SUM(B4:D4)</f>
        <v>22774.210000000003</v>
      </c>
      <c r="F4" s="53">
        <f>IF(E18=0,"0.00%",E4/E18)</f>
        <v>0.01654845825509329</v>
      </c>
      <c r="G4" s="52">
        <v>7631.89</v>
      </c>
      <c r="H4" s="5">
        <v>9043.05</v>
      </c>
      <c r="I4" s="6">
        <v>8968.71</v>
      </c>
      <c r="J4" s="6">
        <f>SUM(G4:I4)</f>
        <v>25643.649999999998</v>
      </c>
      <c r="K4" s="7">
        <f>IF(J18=0,"0.00%",J4/J18)</f>
        <v>0.01814383462966636</v>
      </c>
      <c r="L4" s="58">
        <f>IF((G4+H4)=0,"0.00%",(B4+C4)/(G4+H4)-1)</f>
        <v>0.14114713456240335</v>
      </c>
      <c r="M4" s="9">
        <f>IF(I4=0,"0.00%",D4/I4-1)</f>
        <v>-0.5823646878982596</v>
      </c>
      <c r="N4" s="40">
        <f>IF(J4=0,"0.00%",E4/J4-1)</f>
        <v>-0.1118967073720003</v>
      </c>
    </row>
    <row r="5" spans="1:14" s="38" customFormat="1" ht="15">
      <c r="A5" s="26" t="s">
        <v>21</v>
      </c>
      <c r="B5" s="50">
        <v>335664.42</v>
      </c>
      <c r="C5" s="2">
        <v>0</v>
      </c>
      <c r="D5" s="3">
        <v>103406.22</v>
      </c>
      <c r="E5" s="6">
        <f aca="true" t="shared" si="0" ref="E5:E17">SUM(B5:D5)</f>
        <v>439070.64</v>
      </c>
      <c r="F5" s="53">
        <f>IF(E18=0,"0.00%",E5/E18)</f>
        <v>0.31904255546414534</v>
      </c>
      <c r="G5" s="50">
        <v>341669.21</v>
      </c>
      <c r="H5" s="2">
        <v>0</v>
      </c>
      <c r="I5" s="3">
        <v>107940.62</v>
      </c>
      <c r="J5" s="6">
        <f aca="true" t="shared" si="1" ref="J5:J17">SUM(G5:I5)</f>
        <v>449609.83</v>
      </c>
      <c r="K5" s="7">
        <f>IF(J18=0,"0.00%",J5/J18)</f>
        <v>0.31811565059546537</v>
      </c>
      <c r="L5" s="58">
        <f aca="true" t="shared" si="2" ref="L5:L17">IF((G5+H5)=0,"0.00%",(B5+C5)/(G5+H5)-1)</f>
        <v>-0.017574864296376114</v>
      </c>
      <c r="M5" s="9">
        <f aca="true" t="shared" si="3" ref="M5:M17">IF(I5=0,"0.00%",D5/I5-1)</f>
        <v>-0.04200828196095219</v>
      </c>
      <c r="N5" s="40">
        <f aca="true" t="shared" si="4" ref="N5:N17">IF(J5=0,"0.00%",E5/J5-1)</f>
        <v>-0.023440746391154343</v>
      </c>
    </row>
    <row r="6" spans="1:14" ht="15">
      <c r="A6" s="26" t="s">
        <v>22</v>
      </c>
      <c r="B6" s="50">
        <v>1476.7</v>
      </c>
      <c r="C6" s="2">
        <v>0</v>
      </c>
      <c r="D6" s="3">
        <v>45766.52</v>
      </c>
      <c r="E6" s="6">
        <f t="shared" si="0"/>
        <v>47243.219999999994</v>
      </c>
      <c r="F6" s="53">
        <f>IF(E18=0,"0.00%",E6/E18)</f>
        <v>0.03432841156756648</v>
      </c>
      <c r="G6" s="50">
        <v>2781.65</v>
      </c>
      <c r="H6" s="2">
        <v>0</v>
      </c>
      <c r="I6" s="3">
        <v>54385.19</v>
      </c>
      <c r="J6" s="6">
        <f t="shared" si="1"/>
        <v>57166.840000000004</v>
      </c>
      <c r="K6" s="7">
        <f>IF(J18=0,"0.00%",J6/J18)</f>
        <v>0.04044766214094312</v>
      </c>
      <c r="L6" s="58">
        <f t="shared" si="2"/>
        <v>-0.46912803551848725</v>
      </c>
      <c r="M6" s="9">
        <f t="shared" si="3"/>
        <v>-0.15847457736196202</v>
      </c>
      <c r="N6" s="40">
        <f t="shared" si="4"/>
        <v>-0.1735904940696391</v>
      </c>
    </row>
    <row r="7" spans="1:14" ht="15">
      <c r="A7" s="26" t="s">
        <v>15</v>
      </c>
      <c r="B7" s="50">
        <v>4155.13</v>
      </c>
      <c r="C7" s="2">
        <v>13073.8</v>
      </c>
      <c r="D7" s="3">
        <v>15887.08</v>
      </c>
      <c r="E7" s="6">
        <f t="shared" si="0"/>
        <v>33116.01</v>
      </c>
      <c r="F7" s="53">
        <f>IF(E18=0,"0.00%",E7/E18)</f>
        <v>0.024063135847972417</v>
      </c>
      <c r="G7" s="50">
        <v>4781.84</v>
      </c>
      <c r="H7" s="2">
        <v>10972.94</v>
      </c>
      <c r="I7" s="3">
        <v>15927.45</v>
      </c>
      <c r="J7" s="6">
        <f t="shared" si="1"/>
        <v>31682.230000000003</v>
      </c>
      <c r="K7" s="7">
        <f>IF(J18=0,"0.00%",J7/J18)</f>
        <v>0.022416354217089006</v>
      </c>
      <c r="L7" s="58">
        <f t="shared" si="2"/>
        <v>0.09356842812149702</v>
      </c>
      <c r="M7" s="9">
        <f t="shared" si="3"/>
        <v>-0.0025346179080769637</v>
      </c>
      <c r="N7" s="40">
        <f t="shared" si="4"/>
        <v>0.04525502150574634</v>
      </c>
    </row>
    <row r="8" spans="1:14" ht="15">
      <c r="A8" s="26" t="s">
        <v>16</v>
      </c>
      <c r="B8" s="50">
        <v>0</v>
      </c>
      <c r="C8" s="2">
        <v>70.85</v>
      </c>
      <c r="D8" s="3">
        <v>1755.68</v>
      </c>
      <c r="E8" s="6">
        <f t="shared" si="0"/>
        <v>1826.53</v>
      </c>
      <c r="F8" s="53">
        <f>IF(E18=0,"0.00%",E8/E18)</f>
        <v>0.001327214224189359</v>
      </c>
      <c r="G8" s="50">
        <v>0</v>
      </c>
      <c r="H8" s="2">
        <v>191.3</v>
      </c>
      <c r="I8" s="3">
        <v>3154.95</v>
      </c>
      <c r="J8" s="6">
        <f t="shared" si="1"/>
        <v>3346.25</v>
      </c>
      <c r="K8" s="7">
        <f>IF(J18=0,"0.00%",J8/J18)</f>
        <v>0.0023675961350868953</v>
      </c>
      <c r="L8" s="58">
        <f t="shared" si="2"/>
        <v>-0.6296393099843178</v>
      </c>
      <c r="M8" s="9">
        <f t="shared" si="3"/>
        <v>-0.4435157450989714</v>
      </c>
      <c r="N8" s="40">
        <f t="shared" si="4"/>
        <v>-0.45415614493836387</v>
      </c>
    </row>
    <row r="9" spans="1:14" ht="15">
      <c r="A9" s="26" t="s">
        <v>23</v>
      </c>
      <c r="B9" s="50">
        <v>23.89</v>
      </c>
      <c r="C9" s="2">
        <v>233.44</v>
      </c>
      <c r="D9" s="3">
        <v>251.55</v>
      </c>
      <c r="E9" s="6">
        <f t="shared" si="0"/>
        <v>508.88</v>
      </c>
      <c r="F9" s="53">
        <f>IF(E18=0,"0.00%",E9/E18)</f>
        <v>0.00036976823507168296</v>
      </c>
      <c r="G9" s="50">
        <v>887.3</v>
      </c>
      <c r="H9" s="2">
        <v>912.92</v>
      </c>
      <c r="I9" s="3">
        <v>283.2</v>
      </c>
      <c r="J9" s="6">
        <f t="shared" si="1"/>
        <v>2083.4199999999996</v>
      </c>
      <c r="K9" s="7">
        <f>IF(J18=0,"0.00%",J9/J18)</f>
        <v>0.001474097015991853</v>
      </c>
      <c r="L9" s="58">
        <f t="shared" si="2"/>
        <v>-0.8570563597782493</v>
      </c>
      <c r="M9" s="9">
        <f t="shared" si="3"/>
        <v>-0.11175847457627108</v>
      </c>
      <c r="N9" s="40">
        <f t="shared" si="4"/>
        <v>-0.7557477608931468</v>
      </c>
    </row>
    <row r="10" spans="1:14" ht="15">
      <c r="A10" s="26" t="s">
        <v>13</v>
      </c>
      <c r="B10" s="50">
        <v>31539.35</v>
      </c>
      <c r="C10" s="2">
        <v>837.17</v>
      </c>
      <c r="D10" s="3">
        <v>36858.31</v>
      </c>
      <c r="E10" s="6">
        <f t="shared" si="0"/>
        <v>69234.82999999999</v>
      </c>
      <c r="F10" s="53">
        <f>IF(E24=0,"0.00%",E10/E24)</f>
        <v>0.07865933086745258</v>
      </c>
      <c r="G10" s="50">
        <v>32558.11</v>
      </c>
      <c r="H10" s="2">
        <v>329.27</v>
      </c>
      <c r="I10" s="3">
        <v>40327.58</v>
      </c>
      <c r="J10" s="6">
        <f t="shared" si="1"/>
        <v>73214.95999999999</v>
      </c>
      <c r="K10" s="7">
        <f>IF(J18=0,"0.00%",J10/J18)</f>
        <v>0.051802302973938466</v>
      </c>
      <c r="L10" s="58">
        <f t="shared" si="2"/>
        <v>-0.015533618062612442</v>
      </c>
      <c r="M10" s="9">
        <f t="shared" si="3"/>
        <v>-0.08602722999991574</v>
      </c>
      <c r="N10" s="40">
        <f t="shared" si="4"/>
        <v>-0.054362250556443725</v>
      </c>
    </row>
    <row r="11" spans="1:14" ht="15">
      <c r="A11" s="26" t="s">
        <v>28</v>
      </c>
      <c r="B11" s="50">
        <v>8624.5</v>
      </c>
      <c r="C11" s="2">
        <v>425.1</v>
      </c>
      <c r="D11" s="3">
        <v>441.98</v>
      </c>
      <c r="E11" s="6">
        <f t="shared" si="0"/>
        <v>9491.58</v>
      </c>
      <c r="F11" s="53">
        <f>IF(E18=0,"0.00%",E11/E18)</f>
        <v>0.00689688096337385</v>
      </c>
      <c r="G11" s="50">
        <v>6446.49</v>
      </c>
      <c r="H11" s="2">
        <v>271.13</v>
      </c>
      <c r="I11" s="3">
        <v>1803.53</v>
      </c>
      <c r="J11" s="6">
        <f t="shared" si="1"/>
        <v>8521.15</v>
      </c>
      <c r="K11" s="7">
        <f>IF(J18=0,"0.00%",J11/J18)</f>
        <v>0.006029030050503009</v>
      </c>
      <c r="L11" s="58">
        <f t="shared" si="2"/>
        <v>0.34714378008878155</v>
      </c>
      <c r="M11" s="9">
        <f t="shared" si="3"/>
        <v>-0.7549361529888607</v>
      </c>
      <c r="N11" s="40">
        <f t="shared" si="4"/>
        <v>0.1138848629586382</v>
      </c>
    </row>
    <row r="12" spans="1:14" ht="15">
      <c r="A12" s="26" t="s">
        <v>24</v>
      </c>
      <c r="B12" s="50">
        <v>26119.44</v>
      </c>
      <c r="C12" s="2">
        <v>6229.59</v>
      </c>
      <c r="D12" s="3">
        <v>8130.8</v>
      </c>
      <c r="E12" s="6">
        <f t="shared" si="0"/>
        <v>40479.83</v>
      </c>
      <c r="F12" s="53">
        <f>IF(E18=0,"0.00%",E12/E18)</f>
        <v>0.02941391938197957</v>
      </c>
      <c r="G12" s="50">
        <v>31543.36</v>
      </c>
      <c r="H12" s="2">
        <v>5888.72</v>
      </c>
      <c r="I12" s="3">
        <v>8672.41</v>
      </c>
      <c r="J12" s="6">
        <f t="shared" si="1"/>
        <v>46104.490000000005</v>
      </c>
      <c r="K12" s="7">
        <f>IF(J18=0,"0.00%",J12/J18)</f>
        <v>0.03262063872518563</v>
      </c>
      <c r="L12" s="58">
        <f t="shared" si="2"/>
        <v>-0.13579395000224415</v>
      </c>
      <c r="M12" s="9">
        <f t="shared" si="3"/>
        <v>-0.062452075028740506</v>
      </c>
      <c r="N12" s="40">
        <f t="shared" si="4"/>
        <v>-0.12199809606396261</v>
      </c>
    </row>
    <row r="13" spans="1:14" ht="15">
      <c r="A13" s="26" t="s">
        <v>25</v>
      </c>
      <c r="B13" s="50">
        <v>2281.01</v>
      </c>
      <c r="C13" s="2">
        <v>2461.38</v>
      </c>
      <c r="D13" s="3">
        <v>8007.24</v>
      </c>
      <c r="E13" s="6">
        <f t="shared" si="0"/>
        <v>12749.630000000001</v>
      </c>
      <c r="F13" s="53">
        <f>IF(E18=0,"0.00%",E13/E18)</f>
        <v>0.009264282704993283</v>
      </c>
      <c r="G13" s="50">
        <v>4012.06</v>
      </c>
      <c r="H13" s="2">
        <v>1751.74</v>
      </c>
      <c r="I13" s="3">
        <v>6906.91</v>
      </c>
      <c r="J13" s="6">
        <f t="shared" si="1"/>
        <v>12670.71</v>
      </c>
      <c r="K13" s="7">
        <f>IF(J18=0,"0.00%",J13/J18)</f>
        <v>0.008964997840808927</v>
      </c>
      <c r="L13" s="58">
        <f t="shared" si="2"/>
        <v>-0.17721121482355384</v>
      </c>
      <c r="M13" s="9">
        <f t="shared" si="3"/>
        <v>0.15930857648355046</v>
      </c>
      <c r="N13" s="40">
        <f t="shared" si="4"/>
        <v>0.0062285381008642116</v>
      </c>
    </row>
    <row r="14" spans="1:14" ht="15">
      <c r="A14" s="26" t="s">
        <v>26</v>
      </c>
      <c r="B14" s="50">
        <v>247035.17</v>
      </c>
      <c r="C14" s="2">
        <v>0</v>
      </c>
      <c r="D14" s="3">
        <v>14289.38</v>
      </c>
      <c r="E14" s="6">
        <f t="shared" si="0"/>
        <v>261324.55000000002</v>
      </c>
      <c r="F14" s="53">
        <f>IF(E8=0,"0.00%",E14/E18)</f>
        <v>0.18988664839333785</v>
      </c>
      <c r="G14" s="50">
        <v>234595.52</v>
      </c>
      <c r="H14" s="2">
        <v>0</v>
      </c>
      <c r="I14" s="3">
        <v>16393.86</v>
      </c>
      <c r="J14" s="6">
        <f t="shared" si="1"/>
        <v>250989.38</v>
      </c>
      <c r="K14" s="7">
        <f>IF(J18=0,"0.00%",J14/J18)</f>
        <v>0.17758430662259425</v>
      </c>
      <c r="L14" s="58">
        <f t="shared" si="2"/>
        <v>0.05302594866261745</v>
      </c>
      <c r="M14" s="9">
        <f t="shared" si="3"/>
        <v>-0.12837001169950224</v>
      </c>
      <c r="N14" s="40">
        <f t="shared" si="4"/>
        <v>0.04117771835605155</v>
      </c>
    </row>
    <row r="15" spans="1:14" ht="15">
      <c r="A15" s="26" t="s">
        <v>14</v>
      </c>
      <c r="B15" s="50">
        <v>1067.78</v>
      </c>
      <c r="C15" s="2">
        <v>6427.54</v>
      </c>
      <c r="D15" s="3">
        <v>14383.58</v>
      </c>
      <c r="E15" s="6">
        <f t="shared" si="0"/>
        <v>21878.9</v>
      </c>
      <c r="F15" s="53">
        <f>IF(E18=0,"0.00%",E15/E18)</f>
        <v>0.01589789781148767</v>
      </c>
      <c r="G15" s="50">
        <v>7156</v>
      </c>
      <c r="H15" s="2">
        <v>7338.81</v>
      </c>
      <c r="I15" s="3">
        <v>15989.74</v>
      </c>
      <c r="J15" s="6">
        <f t="shared" si="1"/>
        <v>30484.550000000003</v>
      </c>
      <c r="K15" s="7">
        <f>IF(J18=0,"0.00%",J15/J18)</f>
        <v>0.02156895114228262</v>
      </c>
      <c r="L15" s="58">
        <f t="shared" si="2"/>
        <v>-0.48289629184515015</v>
      </c>
      <c r="M15" s="9">
        <f t="shared" si="3"/>
        <v>-0.1004494131862056</v>
      </c>
      <c r="N15" s="40">
        <f t="shared" si="4"/>
        <v>-0.2822954578630815</v>
      </c>
    </row>
    <row r="16" spans="1:14" ht="15">
      <c r="A16" s="26" t="s">
        <v>27</v>
      </c>
      <c r="B16" s="50">
        <v>232595.24</v>
      </c>
      <c r="C16" s="2">
        <v>31255.03</v>
      </c>
      <c r="D16" s="3">
        <v>150090.35</v>
      </c>
      <c r="E16" s="6">
        <f t="shared" si="0"/>
        <v>413940.62</v>
      </c>
      <c r="F16" s="53">
        <f>IF(E18=0,"0.00%",E16/E18)</f>
        <v>0.3007822914672972</v>
      </c>
      <c r="G16" s="50">
        <v>260838.66</v>
      </c>
      <c r="H16" s="2">
        <v>0</v>
      </c>
      <c r="I16" s="3">
        <v>158983.25</v>
      </c>
      <c r="J16" s="6">
        <f t="shared" si="1"/>
        <v>419821.91000000003</v>
      </c>
      <c r="K16" s="7">
        <f>IF(J18=0,"0.00%",J16/J18)</f>
        <v>0.29703959104693267</v>
      </c>
      <c r="L16" s="58">
        <f t="shared" si="2"/>
        <v>0.011545872839555438</v>
      </c>
      <c r="M16" s="9">
        <f t="shared" si="3"/>
        <v>-0.055936081316742436</v>
      </c>
      <c r="N16" s="40">
        <f t="shared" si="4"/>
        <v>-0.014009011583030584</v>
      </c>
    </row>
    <row r="17" spans="1:16" s="38" customFormat="1" ht="15.75" thickBot="1">
      <c r="A17" s="27" t="s">
        <v>9</v>
      </c>
      <c r="B17" s="51">
        <v>107.03</v>
      </c>
      <c r="C17" s="16">
        <v>2098.45</v>
      </c>
      <c r="D17" s="17">
        <v>368.49</v>
      </c>
      <c r="E17" s="6">
        <f t="shared" si="0"/>
        <v>2573.9700000000003</v>
      </c>
      <c r="F17" s="53">
        <f>IF(E18=0,"0.00%",E17/E18)</f>
        <v>0.0018703276686595266</v>
      </c>
      <c r="G17" s="51">
        <v>187.46</v>
      </c>
      <c r="H17" s="16">
        <v>1134.4</v>
      </c>
      <c r="I17" s="17">
        <v>692.15</v>
      </c>
      <c r="J17" s="6">
        <f t="shared" si="1"/>
        <v>2014.0100000000002</v>
      </c>
      <c r="K17" s="7">
        <f>IF(J18=0,"0.00%",J17/J18)</f>
        <v>0.0014249868635117992</v>
      </c>
      <c r="L17" s="58">
        <f t="shared" si="2"/>
        <v>0.6684671599110343</v>
      </c>
      <c r="M17" s="9">
        <f t="shared" si="3"/>
        <v>-0.46761540128584844</v>
      </c>
      <c r="N17" s="40">
        <f t="shared" si="4"/>
        <v>0.2780323831559923</v>
      </c>
      <c r="O17" s="1"/>
      <c r="P17" s="1"/>
    </row>
    <row r="18" spans="1:14" s="38" customFormat="1" ht="16.5" thickBot="1" thickTop="1">
      <c r="A18" s="18" t="s">
        <v>8</v>
      </c>
      <c r="B18" s="19">
        <f>SUM(B4:B17)</f>
        <v>898460.02</v>
      </c>
      <c r="C18" s="19">
        <f aca="true" t="shared" si="5" ref="C18:J18">SUM(C4:C17)</f>
        <v>74370.54999999999</v>
      </c>
      <c r="D18" s="20">
        <f t="shared" si="5"/>
        <v>403382.82999999996</v>
      </c>
      <c r="E18" s="20">
        <f>SUM(E4:E17)</f>
        <v>1376213.4</v>
      </c>
      <c r="F18" s="54">
        <f>SUM(F4:F17)</f>
        <v>1.0283511228526199</v>
      </c>
      <c r="G18" s="19">
        <f t="shared" si="5"/>
        <v>935089.55</v>
      </c>
      <c r="H18" s="19">
        <f t="shared" si="5"/>
        <v>37834.28</v>
      </c>
      <c r="I18" s="20">
        <f t="shared" si="5"/>
        <v>440429.55000000005</v>
      </c>
      <c r="J18" s="20">
        <f t="shared" si="5"/>
        <v>1413353.3800000001</v>
      </c>
      <c r="K18" s="21">
        <f>SUM(K4:K17)</f>
        <v>1</v>
      </c>
      <c r="L18" s="59">
        <f>IF((G18+H18)=0,"0.00%",(C17+C18)/(G18+H18)-1)</f>
        <v>-0.9214028913239796</v>
      </c>
      <c r="M18" s="23">
        <f>IF(I18=0,"0.00%",D18/I18-1)</f>
        <v>-0.08411497366604959</v>
      </c>
      <c r="N18" s="21">
        <f>IF(J18=0,"0.00%",E18/J18-1)</f>
        <v>-0.02627791501089427</v>
      </c>
    </row>
    <row r="19" spans="1:16" s="38" customFormat="1" ht="15.75" thickBot="1" thickTop="1">
      <c r="A19" s="37"/>
      <c r="B19" s="37"/>
      <c r="C19" s="37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  <c r="P19" s="1"/>
    </row>
    <row r="20" spans="1:16" s="38" customFormat="1" ht="16.5" thickBot="1" thickTop="1">
      <c r="A20" s="29" t="s">
        <v>17</v>
      </c>
      <c r="B20" s="46"/>
      <c r="C20" s="33"/>
      <c r="D20" s="43" t="s">
        <v>32</v>
      </c>
      <c r="E20" s="34"/>
      <c r="F20" s="35"/>
      <c r="G20" s="36"/>
      <c r="H20" s="34"/>
      <c r="I20" s="44" t="s">
        <v>30</v>
      </c>
      <c r="J20" s="34"/>
      <c r="K20" s="35"/>
      <c r="L20" s="36"/>
      <c r="M20" s="33" t="s">
        <v>12</v>
      </c>
      <c r="N20" s="35"/>
      <c r="O20" s="1"/>
      <c r="P20" s="1"/>
    </row>
    <row r="21" spans="1:16" s="38" customFormat="1" ht="15.75" thickTop="1">
      <c r="A21" s="24" t="s">
        <v>0</v>
      </c>
      <c r="B21" s="47" t="s">
        <v>19</v>
      </c>
      <c r="C21" s="30" t="s">
        <v>18</v>
      </c>
      <c r="D21" s="31" t="s">
        <v>2</v>
      </c>
      <c r="E21" s="31" t="s">
        <v>3</v>
      </c>
      <c r="F21" s="32" t="s">
        <v>10</v>
      </c>
      <c r="G21" s="47" t="s">
        <v>19</v>
      </c>
      <c r="H21" s="30" t="s">
        <v>18</v>
      </c>
      <c r="I21" s="31" t="s">
        <v>2</v>
      </c>
      <c r="J21" s="31" t="s">
        <v>3</v>
      </c>
      <c r="K21" s="32" t="s">
        <v>10</v>
      </c>
      <c r="L21" s="30" t="s">
        <v>1</v>
      </c>
      <c r="M21" s="31" t="s">
        <v>2</v>
      </c>
      <c r="N21" s="32" t="s">
        <v>3</v>
      </c>
      <c r="O21" s="1"/>
      <c r="P21" s="1"/>
    </row>
    <row r="22" spans="1:16" s="38" customFormat="1" ht="15.75" thickBot="1">
      <c r="A22" s="10" t="s">
        <v>4</v>
      </c>
      <c r="B22" s="48" t="s">
        <v>5</v>
      </c>
      <c r="C22" s="11" t="s">
        <v>5</v>
      </c>
      <c r="D22" s="12" t="s">
        <v>6</v>
      </c>
      <c r="E22" s="12"/>
      <c r="F22" s="13" t="s">
        <v>11</v>
      </c>
      <c r="G22" s="48" t="s">
        <v>5</v>
      </c>
      <c r="H22" s="11" t="s">
        <v>5</v>
      </c>
      <c r="I22" s="12" t="s">
        <v>6</v>
      </c>
      <c r="J22" s="12"/>
      <c r="K22" s="13" t="s">
        <v>11</v>
      </c>
      <c r="L22" s="14" t="s">
        <v>7</v>
      </c>
      <c r="M22" s="15" t="s">
        <v>7</v>
      </c>
      <c r="N22" s="39" t="s">
        <v>7</v>
      </c>
      <c r="O22" s="1"/>
      <c r="P22" s="1"/>
    </row>
    <row r="23" spans="1:16" s="38" customFormat="1" ht="15.75" thickTop="1">
      <c r="A23" s="25" t="s">
        <v>20</v>
      </c>
      <c r="B23" s="49">
        <v>14332.33</v>
      </c>
      <c r="C23" s="5">
        <v>20148.02</v>
      </c>
      <c r="D23" s="6">
        <v>7205.95</v>
      </c>
      <c r="E23" s="6">
        <f>SUM(B23:D23)</f>
        <v>41686.299999999996</v>
      </c>
      <c r="F23" s="53">
        <f>IF(E37=0,"0.00%",E23/E37)</f>
        <v>0.015289158409479628</v>
      </c>
      <c r="G23" s="49">
        <v>14698.52</v>
      </c>
      <c r="H23" s="5">
        <v>15864.82</v>
      </c>
      <c r="I23" s="6">
        <v>16228.09</v>
      </c>
      <c r="J23" s="6">
        <f>SUM(G23:I23)</f>
        <v>46791.43</v>
      </c>
      <c r="K23" s="7">
        <f>IF(J$37=0,"0.00%",J23/J$37)</f>
        <v>0.017039911628525924</v>
      </c>
      <c r="L23" s="8">
        <f>IF((G23+H23)=0,"0.00",(B23+C23)/(G23+H23)-1)</f>
        <v>0.12816040393491024</v>
      </c>
      <c r="M23" s="9">
        <f>IF(I23=0,"",D23/I23-1)</f>
        <v>-0.5559582181267173</v>
      </c>
      <c r="N23" s="40">
        <f>IF(J23=0,"",E23/J23-1)</f>
        <v>-0.10910395343762747</v>
      </c>
      <c r="O23" s="1"/>
      <c r="P23" s="1"/>
    </row>
    <row r="24" spans="1:16" s="38" customFormat="1" ht="15">
      <c r="A24" s="26" t="s">
        <v>21</v>
      </c>
      <c r="B24" s="50">
        <v>681658.71</v>
      </c>
      <c r="C24" s="2">
        <v>0</v>
      </c>
      <c r="D24" s="3">
        <v>198527.14</v>
      </c>
      <c r="E24" s="6">
        <f aca="true" t="shared" si="6" ref="E24:E36">SUM(B24:D24)</f>
        <v>880185.85</v>
      </c>
      <c r="F24" s="53" t="str">
        <f aca="true" t="shared" si="7" ref="F24:F36">IF(E38=0,"0.00%",E24/E38)</f>
        <v>0.00%</v>
      </c>
      <c r="G24" s="50">
        <v>655351.54</v>
      </c>
      <c r="H24" s="2">
        <v>0</v>
      </c>
      <c r="I24" s="3">
        <v>201313.2</v>
      </c>
      <c r="J24" s="6">
        <f aca="true" t="shared" si="8" ref="J24:J36">SUM(G24:I24)</f>
        <v>856664.74</v>
      </c>
      <c r="K24" s="7">
        <f>IF(J$37=0,"0.00%",J24/J$37)</f>
        <v>0.31196933850652003</v>
      </c>
      <c r="L24" s="8">
        <f aca="true" t="shared" si="9" ref="L24:L36">IF((G24+H24)=0,"0.00",(B24+C24)/(G24+H24)-1)</f>
        <v>0.04014207397757841</v>
      </c>
      <c r="M24" s="9">
        <f aca="true" t="shared" si="10" ref="M24:N29">IF(I24=0,"",D24/I24-1)</f>
        <v>-0.013839430300645938</v>
      </c>
      <c r="N24" s="40">
        <f t="shared" si="10"/>
        <v>0.027456610388796987</v>
      </c>
      <c r="O24" s="1"/>
      <c r="P24" s="1"/>
    </row>
    <row r="25" spans="1:16" s="38" customFormat="1" ht="15">
      <c r="A25" s="26" t="s">
        <v>22</v>
      </c>
      <c r="B25" s="50">
        <v>3709.65</v>
      </c>
      <c r="C25" s="2">
        <v>0</v>
      </c>
      <c r="D25" s="3">
        <v>87317.12</v>
      </c>
      <c r="E25" s="6">
        <f t="shared" si="6"/>
        <v>91026.76999999999</v>
      </c>
      <c r="F25" s="53" t="str">
        <f t="shared" si="7"/>
        <v>0.00%</v>
      </c>
      <c r="G25" s="50">
        <v>4579.6</v>
      </c>
      <c r="H25" s="2">
        <v>0</v>
      </c>
      <c r="I25" s="3">
        <v>98252.09</v>
      </c>
      <c r="J25" s="6">
        <f t="shared" si="8"/>
        <v>102831.69</v>
      </c>
      <c r="K25" s="7">
        <f aca="true" t="shared" si="11" ref="K25:K36">IF(J$37=0,"0.00%",J25/J$37)</f>
        <v>0.03744794527997911</v>
      </c>
      <c r="L25" s="8">
        <f t="shared" si="9"/>
        <v>-0.18996200541532016</v>
      </c>
      <c r="M25" s="9">
        <f t="shared" si="10"/>
        <v>-0.11129503708267174</v>
      </c>
      <c r="N25" s="40">
        <f t="shared" si="10"/>
        <v>-0.11479846339197586</v>
      </c>
      <c r="O25" s="1"/>
      <c r="P25" s="1"/>
    </row>
    <row r="26" spans="1:16" s="38" customFormat="1" ht="15">
      <c r="A26" s="26" t="s">
        <v>15</v>
      </c>
      <c r="B26" s="50">
        <v>7857.84</v>
      </c>
      <c r="C26" s="2">
        <v>19362.31</v>
      </c>
      <c r="D26" s="3">
        <v>28265.82</v>
      </c>
      <c r="E26" s="6">
        <f t="shared" si="6"/>
        <v>55485.97</v>
      </c>
      <c r="F26" s="53" t="str">
        <f t="shared" si="7"/>
        <v>0.00%</v>
      </c>
      <c r="G26" s="50">
        <v>8504.8</v>
      </c>
      <c r="H26" s="2">
        <v>18439.92</v>
      </c>
      <c r="I26" s="3">
        <v>28626.87</v>
      </c>
      <c r="J26" s="6">
        <f t="shared" si="8"/>
        <v>55571.59</v>
      </c>
      <c r="K26" s="7">
        <f t="shared" si="11"/>
        <v>0.020237359333892445</v>
      </c>
      <c r="L26" s="8">
        <f t="shared" si="9"/>
        <v>0.01022203979109837</v>
      </c>
      <c r="M26" s="9">
        <f t="shared" si="10"/>
        <v>-0.012612276508049969</v>
      </c>
      <c r="N26" s="40">
        <f t="shared" si="10"/>
        <v>-0.0015407153187446676</v>
      </c>
      <c r="O26" s="1"/>
      <c r="P26" s="1"/>
    </row>
    <row r="27" spans="1:16" s="38" customFormat="1" ht="15">
      <c r="A27" s="26" t="s">
        <v>16</v>
      </c>
      <c r="B27" s="50">
        <v>0</v>
      </c>
      <c r="C27" s="2">
        <v>168.6</v>
      </c>
      <c r="D27" s="3">
        <v>3802.95</v>
      </c>
      <c r="E27" s="6">
        <f t="shared" si="6"/>
        <v>3971.5499999999997</v>
      </c>
      <c r="F27" s="53" t="str">
        <f t="shared" si="7"/>
        <v>0.00%</v>
      </c>
      <c r="G27" s="50">
        <v>0</v>
      </c>
      <c r="H27" s="2">
        <v>354.9</v>
      </c>
      <c r="I27" s="3">
        <v>5689.01</v>
      </c>
      <c r="J27" s="6">
        <f t="shared" si="8"/>
        <v>6043.91</v>
      </c>
      <c r="K27" s="7">
        <f t="shared" si="11"/>
        <v>0.0022009947610227795</v>
      </c>
      <c r="L27" s="8">
        <f t="shared" si="9"/>
        <v>-0.5249366018596788</v>
      </c>
      <c r="M27" s="9">
        <f t="shared" si="10"/>
        <v>-0.3315269264775419</v>
      </c>
      <c r="N27" s="40">
        <f t="shared" si="10"/>
        <v>-0.3428839939707905</v>
      </c>
      <c r="O27" s="1"/>
      <c r="P27" s="1"/>
    </row>
    <row r="28" spans="1:16" s="38" customFormat="1" ht="15">
      <c r="A28" s="26" t="s">
        <v>23</v>
      </c>
      <c r="B28" s="50">
        <v>835.54</v>
      </c>
      <c r="C28" s="2">
        <v>687.49</v>
      </c>
      <c r="D28" s="3">
        <v>513</v>
      </c>
      <c r="E28" s="6">
        <f t="shared" si="6"/>
        <v>2036.03</v>
      </c>
      <c r="F28" s="53" t="str">
        <f t="shared" si="7"/>
        <v>0.00%</v>
      </c>
      <c r="G28" s="50">
        <v>950.9</v>
      </c>
      <c r="H28" s="2">
        <v>2275.14</v>
      </c>
      <c r="I28" s="3">
        <v>578.8</v>
      </c>
      <c r="J28" s="6">
        <f t="shared" si="8"/>
        <v>3804.84</v>
      </c>
      <c r="K28" s="7">
        <f t="shared" si="11"/>
        <v>0.001385598545731143</v>
      </c>
      <c r="L28" s="8">
        <f t="shared" si="9"/>
        <v>-0.5278948804106582</v>
      </c>
      <c r="M28" s="9">
        <f t="shared" si="10"/>
        <v>-0.11368348306841736</v>
      </c>
      <c r="N28" s="40">
        <v>0</v>
      </c>
      <c r="O28" s="1"/>
      <c r="P28" s="1"/>
    </row>
    <row r="29" spans="1:16" s="38" customFormat="1" ht="15">
      <c r="A29" s="26" t="s">
        <v>13</v>
      </c>
      <c r="B29" s="50">
        <v>58404.58</v>
      </c>
      <c r="C29" s="2">
        <v>1422.45</v>
      </c>
      <c r="D29" s="3">
        <v>70225.47</v>
      </c>
      <c r="E29" s="6">
        <f t="shared" si="6"/>
        <v>130052.5</v>
      </c>
      <c r="F29" s="53" t="str">
        <f t="shared" si="7"/>
        <v>0.00%</v>
      </c>
      <c r="G29" s="50">
        <v>58125.05</v>
      </c>
      <c r="H29" s="2">
        <v>830.47</v>
      </c>
      <c r="I29" s="3">
        <v>72241.54</v>
      </c>
      <c r="J29" s="6">
        <f t="shared" si="8"/>
        <v>131197.06</v>
      </c>
      <c r="K29" s="7">
        <f t="shared" si="11"/>
        <v>0.047777687245771576</v>
      </c>
      <c r="L29" s="8">
        <f t="shared" si="9"/>
        <v>0.014782500434225687</v>
      </c>
      <c r="M29" s="9">
        <f t="shared" si="10"/>
        <v>-0.02790735081228879</v>
      </c>
      <c r="N29" s="40">
        <f aca="true" t="shared" si="12" ref="M29:N33">IF(J29=0,"",E29/J29-1)</f>
        <v>-0.008723975979339715</v>
      </c>
      <c r="O29" s="1"/>
      <c r="P29" s="1"/>
    </row>
    <row r="30" spans="1:16" s="38" customFormat="1" ht="15">
      <c r="A30" s="26" t="s">
        <v>28</v>
      </c>
      <c r="B30" s="50">
        <v>15511.58</v>
      </c>
      <c r="C30" s="2">
        <v>770.35</v>
      </c>
      <c r="D30" s="3">
        <v>1113.75</v>
      </c>
      <c r="E30" s="6">
        <f t="shared" si="6"/>
        <v>17395.68</v>
      </c>
      <c r="F30" s="53" t="str">
        <f t="shared" si="7"/>
        <v>0.00%</v>
      </c>
      <c r="G30" s="50">
        <v>13942.46</v>
      </c>
      <c r="H30" s="2">
        <v>646.91</v>
      </c>
      <c r="I30" s="3">
        <v>2330.84</v>
      </c>
      <c r="J30" s="6">
        <f t="shared" si="8"/>
        <v>16920.21</v>
      </c>
      <c r="K30" s="7">
        <f t="shared" si="11"/>
        <v>0.006161788240626556</v>
      </c>
      <c r="L30" s="8">
        <f t="shared" si="9"/>
        <v>0.11601323429318744</v>
      </c>
      <c r="M30" s="9">
        <f t="shared" si="12"/>
        <v>-0.5221679737776939</v>
      </c>
      <c r="N30" s="40">
        <f t="shared" si="12"/>
        <v>0.028100715062047144</v>
      </c>
      <c r="O30" s="1"/>
      <c r="P30" s="1"/>
    </row>
    <row r="31" spans="1:16" s="38" customFormat="1" ht="15">
      <c r="A31" s="26" t="s">
        <v>24</v>
      </c>
      <c r="B31" s="50">
        <v>48050.17</v>
      </c>
      <c r="C31" s="2">
        <v>11242.09</v>
      </c>
      <c r="D31" s="3">
        <v>13423.14</v>
      </c>
      <c r="E31" s="6">
        <f t="shared" si="6"/>
        <v>72715.4</v>
      </c>
      <c r="F31" s="53" t="str">
        <f t="shared" si="7"/>
        <v>0.00%</v>
      </c>
      <c r="G31" s="50">
        <v>60906.23</v>
      </c>
      <c r="H31" s="2">
        <v>12383.95</v>
      </c>
      <c r="I31" s="3">
        <v>14311.63</v>
      </c>
      <c r="J31" s="6">
        <f t="shared" si="8"/>
        <v>87601.81000000001</v>
      </c>
      <c r="K31" s="7">
        <f t="shared" si="11"/>
        <v>0.031901720056406034</v>
      </c>
      <c r="L31" s="8">
        <f t="shared" si="9"/>
        <v>-0.19099311804118935</v>
      </c>
      <c r="M31" s="9">
        <f t="shared" si="12"/>
        <v>-0.06208167762861394</v>
      </c>
      <c r="N31" s="40">
        <f t="shared" si="12"/>
        <v>-0.16993267604858864</v>
      </c>
      <c r="O31" s="1"/>
      <c r="P31" s="1"/>
    </row>
    <row r="32" spans="1:16" s="38" customFormat="1" ht="15">
      <c r="A32" s="26" t="s">
        <v>25</v>
      </c>
      <c r="B32" s="50">
        <v>4872.85</v>
      </c>
      <c r="C32" s="2">
        <v>4496.92</v>
      </c>
      <c r="D32" s="3">
        <v>15610.29</v>
      </c>
      <c r="E32" s="6">
        <f t="shared" si="6"/>
        <v>24980.06</v>
      </c>
      <c r="F32" s="53" t="str">
        <f t="shared" si="7"/>
        <v>0.00%</v>
      </c>
      <c r="G32" s="50">
        <v>6016.19</v>
      </c>
      <c r="H32" s="2">
        <v>3334.7</v>
      </c>
      <c r="I32" s="3">
        <v>11847.83</v>
      </c>
      <c r="J32" s="6">
        <f t="shared" si="8"/>
        <v>21198.72</v>
      </c>
      <c r="K32" s="7">
        <f t="shared" si="11"/>
        <v>0.007719881940728572</v>
      </c>
      <c r="L32" s="8">
        <f t="shared" si="9"/>
        <v>0.002019059148380631</v>
      </c>
      <c r="M32" s="9">
        <f t="shared" si="12"/>
        <v>0.3175653263086997</v>
      </c>
      <c r="N32" s="40">
        <v>0</v>
      </c>
      <c r="O32" s="1"/>
      <c r="P32" s="1"/>
    </row>
    <row r="33" spans="1:16" s="38" customFormat="1" ht="15">
      <c r="A33" s="26" t="s">
        <v>26</v>
      </c>
      <c r="B33" s="50">
        <v>497171.66</v>
      </c>
      <c r="C33" s="2">
        <v>2</v>
      </c>
      <c r="D33" s="3">
        <v>30823.66</v>
      </c>
      <c r="E33" s="6">
        <f t="shared" si="6"/>
        <v>527997.32</v>
      </c>
      <c r="F33" s="53" t="str">
        <f t="shared" si="7"/>
        <v>0.00%</v>
      </c>
      <c r="G33" s="50">
        <v>481518</v>
      </c>
      <c r="H33" s="2">
        <v>0</v>
      </c>
      <c r="I33" s="3">
        <v>31616.69</v>
      </c>
      <c r="J33" s="6">
        <f t="shared" si="8"/>
        <v>513134.69</v>
      </c>
      <c r="K33" s="7">
        <f t="shared" si="11"/>
        <v>0.1868669064213478</v>
      </c>
      <c r="L33" s="8">
        <f t="shared" si="9"/>
        <v>0.03251313554218105</v>
      </c>
      <c r="M33" s="9">
        <f t="shared" si="12"/>
        <v>-0.025082638315396033</v>
      </c>
      <c r="N33" s="40">
        <f aca="true" t="shared" si="13" ref="M33:N36">IF(J33=0,"",E33/J33-1)</f>
        <v>0.02896438360072673</v>
      </c>
      <c r="O33" s="1"/>
      <c r="P33" s="1"/>
    </row>
    <row r="34" spans="1:16" s="38" customFormat="1" ht="15">
      <c r="A34" s="26" t="s">
        <v>14</v>
      </c>
      <c r="B34" s="50">
        <v>2137.31</v>
      </c>
      <c r="C34" s="2">
        <v>10917.02</v>
      </c>
      <c r="D34" s="3">
        <v>27733.42</v>
      </c>
      <c r="E34" s="6">
        <f t="shared" si="6"/>
        <v>40787.75</v>
      </c>
      <c r="F34" s="53" t="str">
        <f t="shared" si="7"/>
        <v>0.00%</v>
      </c>
      <c r="G34" s="50">
        <v>8303.97</v>
      </c>
      <c r="H34" s="2">
        <v>12590.63</v>
      </c>
      <c r="I34" s="3">
        <v>30025.76</v>
      </c>
      <c r="J34" s="6">
        <f t="shared" si="8"/>
        <v>50920.36</v>
      </c>
      <c r="K34" s="7">
        <f t="shared" si="11"/>
        <v>0.018543533174616086</v>
      </c>
      <c r="L34" s="8">
        <f t="shared" si="9"/>
        <v>-0.3752294851301293</v>
      </c>
      <c r="M34" s="9">
        <f t="shared" si="13"/>
        <v>-0.07634577775883111</v>
      </c>
      <c r="N34" s="40">
        <f t="shared" si="13"/>
        <v>-0.19898936299743364</v>
      </c>
      <c r="O34" s="1"/>
      <c r="P34" s="1"/>
    </row>
    <row r="35" spans="1:16" s="38" customFormat="1" ht="15">
      <c r="A35" s="26" t="s">
        <v>27</v>
      </c>
      <c r="B35" s="50">
        <v>486160.38</v>
      </c>
      <c r="C35" s="2">
        <v>45818.42</v>
      </c>
      <c r="D35" s="17">
        <v>302187.23</v>
      </c>
      <c r="E35" s="6">
        <f t="shared" si="6"/>
        <v>834166.03</v>
      </c>
      <c r="F35" s="53" t="str">
        <f t="shared" si="7"/>
        <v>0.00%</v>
      </c>
      <c r="G35" s="50">
        <v>532949.9</v>
      </c>
      <c r="H35" s="2">
        <v>0</v>
      </c>
      <c r="I35" s="17">
        <v>316500.2</v>
      </c>
      <c r="J35" s="6">
        <f t="shared" si="8"/>
        <v>849450.1000000001</v>
      </c>
      <c r="K35" s="7">
        <f t="shared" si="11"/>
        <v>0.3093420020897526</v>
      </c>
      <c r="L35" s="8">
        <f t="shared" si="9"/>
        <v>-0.00182212249218916</v>
      </c>
      <c r="M35" s="9">
        <f t="shared" si="13"/>
        <v>-0.04522262545173761</v>
      </c>
      <c r="N35" s="40">
        <f t="shared" si="13"/>
        <v>-0.0179928991708872</v>
      </c>
      <c r="O35" s="1"/>
      <c r="P35" s="1"/>
    </row>
    <row r="36" spans="1:16" s="38" customFormat="1" ht="15.75" thickBot="1">
      <c r="A36" s="27" t="s">
        <v>9</v>
      </c>
      <c r="B36" s="51">
        <v>151.72</v>
      </c>
      <c r="C36" s="2">
        <v>3326.33</v>
      </c>
      <c r="D36" s="45">
        <v>561.53</v>
      </c>
      <c r="E36" s="6">
        <f t="shared" si="6"/>
        <v>4039.58</v>
      </c>
      <c r="F36" s="53" t="str">
        <f t="shared" si="7"/>
        <v>0.00%</v>
      </c>
      <c r="G36" s="51">
        <v>448.76</v>
      </c>
      <c r="H36" s="2">
        <v>2267.4</v>
      </c>
      <c r="I36" s="45">
        <v>1142.87</v>
      </c>
      <c r="J36" s="6">
        <f t="shared" si="8"/>
        <v>3859.0299999999997</v>
      </c>
      <c r="K36" s="7">
        <f t="shared" si="11"/>
        <v>0.0014053327750793339</v>
      </c>
      <c r="L36" s="8">
        <f t="shared" si="9"/>
        <v>0.28050262134778503</v>
      </c>
      <c r="M36" s="9">
        <f t="shared" si="13"/>
        <v>-0.5086667774987531</v>
      </c>
      <c r="N36" s="40">
        <f t="shared" si="13"/>
        <v>0.04678636859521701</v>
      </c>
      <c r="O36" s="1"/>
      <c r="P36" s="1"/>
    </row>
    <row r="37" spans="1:15" s="38" customFormat="1" ht="16.5" thickBot="1" thickTop="1">
      <c r="A37" s="18" t="s">
        <v>8</v>
      </c>
      <c r="B37" s="19">
        <f>SUM(B23:B36)</f>
        <v>1820854.32</v>
      </c>
      <c r="C37" s="19">
        <f aca="true" t="shared" si="14" ref="C37:J37">SUM(C23:C36)</f>
        <v>118362</v>
      </c>
      <c r="D37" s="20">
        <f t="shared" si="14"/>
        <v>787310.47</v>
      </c>
      <c r="E37" s="20">
        <f>SUM(E23:E36)</f>
        <v>2726526.79</v>
      </c>
      <c r="F37" s="54">
        <f t="shared" si="14"/>
        <v>0.015289158409479628</v>
      </c>
      <c r="G37" s="19">
        <f t="shared" si="14"/>
        <v>1846295.9200000002</v>
      </c>
      <c r="H37" s="19">
        <f t="shared" si="14"/>
        <v>68988.84</v>
      </c>
      <c r="I37" s="20">
        <f t="shared" si="14"/>
        <v>830705.42</v>
      </c>
      <c r="J37" s="20">
        <f t="shared" si="14"/>
        <v>2745990.18</v>
      </c>
      <c r="K37" s="21">
        <f>SUM(K23:K36)</f>
        <v>1</v>
      </c>
      <c r="L37" s="22">
        <f>IF((G37+H37)=0,"0.00%",(B37+C37)/(G37+H37)-1)</f>
        <v>0.012495040163113869</v>
      </c>
      <c r="M37" s="23">
        <f>IF(I37=0,"0.00%",D37/I37-1)</f>
        <v>-0.05223867445092634</v>
      </c>
      <c r="N37" s="21">
        <f>IF(J37=0,"0.00%",E37/J37-1)</f>
        <v>-0.00708793139238395</v>
      </c>
      <c r="O37" s="42"/>
    </row>
    <row r="38" spans="3:16" s="38" customFormat="1" ht="1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ht="14.25">
      <c r="A39" s="38"/>
    </row>
    <row r="40" ht="14.25">
      <c r="A40" s="38"/>
    </row>
    <row r="41" spans="1:3" ht="14.25">
      <c r="A41" s="38"/>
      <c r="B41" s="60"/>
      <c r="C41" s="61"/>
    </row>
    <row r="42" spans="1:3" ht="14.25">
      <c r="A42" s="38"/>
      <c r="B42" s="60"/>
      <c r="C42" s="61"/>
    </row>
    <row r="43" spans="1:3" ht="14.25">
      <c r="A43" s="38"/>
      <c r="B43" s="60"/>
      <c r="C43" s="61"/>
    </row>
    <row r="44" spans="1:3" ht="14.25">
      <c r="A44" s="38"/>
      <c r="B44" s="60"/>
      <c r="C44" s="61"/>
    </row>
    <row r="45" spans="1:3" ht="14.25">
      <c r="A45" s="38"/>
      <c r="B45" s="60"/>
      <c r="C45" s="61"/>
    </row>
    <row r="46" spans="1:3" ht="14.25">
      <c r="A46" s="38"/>
      <c r="B46" s="60"/>
      <c r="C46" s="61"/>
    </row>
    <row r="47" spans="1:3" ht="14.25">
      <c r="A47" s="38"/>
      <c r="B47" s="60"/>
      <c r="C47" s="61"/>
    </row>
    <row r="48" spans="1:3" ht="14.25">
      <c r="A48" s="38"/>
      <c r="B48" s="60"/>
      <c r="C48" s="61"/>
    </row>
    <row r="49" spans="1:3" ht="14.25">
      <c r="A49" s="38"/>
      <c r="B49" s="60"/>
      <c r="C49" s="61"/>
    </row>
    <row r="50" spans="1:3" ht="14.25">
      <c r="A50" s="38"/>
      <c r="B50" s="60"/>
      <c r="C50" s="61"/>
    </row>
    <row r="51" spans="1:3" ht="14.25">
      <c r="A51" s="38"/>
      <c r="B51" s="60"/>
      <c r="C51" s="61"/>
    </row>
    <row r="52" spans="1:3" ht="14.25">
      <c r="A52" s="38"/>
      <c r="B52" s="60"/>
      <c r="C52" s="61"/>
    </row>
    <row r="53" spans="1:3" ht="14.25">
      <c r="A53" s="38"/>
      <c r="B53" s="60"/>
      <c r="C53" s="61"/>
    </row>
    <row r="54" spans="1:3" ht="14.25">
      <c r="A54" s="38"/>
      <c r="B54" s="60"/>
      <c r="C54" s="61"/>
    </row>
    <row r="55" ht="14.25">
      <c r="A55" s="38"/>
    </row>
    <row r="56" ht="14.25">
      <c r="A56" s="38"/>
    </row>
    <row r="57" ht="14.25">
      <c r="A57" s="38"/>
    </row>
    <row r="58" ht="14.25">
      <c r="A58" s="38"/>
    </row>
    <row r="59" ht="14.25">
      <c r="A59" s="38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>&amp;C&amp;"Arial,Bold"&amp;14Atlantic - Quebec Land Border Sales Feb 08 - 09</oddHeader>
    <oddFooter>&amp;LStatistics and Reference Materials/Atlantic - Quebec Land Border (Feb 08-09)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2008-02-06T16:13:37Z</cp:lastPrinted>
  <dcterms:created xsi:type="dcterms:W3CDTF">2006-01-31T19:56:50Z</dcterms:created>
  <dcterms:modified xsi:type="dcterms:W3CDTF">2009-03-27T18:20:50Z</dcterms:modified>
  <cp:category/>
  <cp:version/>
  <cp:contentType/>
  <cp:contentStatus/>
</cp:coreProperties>
</file>