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<sst xmlns="http://schemas.openxmlformats.org/spreadsheetml/2006/main" count="90" uniqueCount="34">
  <si>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</si>
  <si>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</si>
  <si>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</si>
  <si>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</si>
  <si>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</si>
  <si>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</si>
  <si>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</si>
  <si>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</si>
  <si>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</si>
  <si>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</si>
  <si>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</si>
  <si>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</si>
  <si>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</si>
  <si>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</si>
  <si>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</si>
  <si>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</si>
  <si>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</si>
  <si>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</si>
  <si>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</si>
  <si>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</si>
  <si>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</si>
  <si>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</si>
  <si>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</si>
  <si>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</si>
  <si>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</si>
  <si>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</si>
  <si>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</si>
  <si>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</si>
  <si>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</si>
  <si>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</si>
  <si>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Mar 14</t>
  </si>
  <si>
    <t>Jan - Mar 14</t>
  </si>
  <si>
    <t>Mar 15</t>
  </si>
  <si>
    <t>Jan - Mar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</si>
</sst>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A10">
      <selection activeCell="B40" sqref="B40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1101670.51</v>
      </c>
      <c r="C4" s="21">
        <v>514069.57</v>
      </c>
      <c r="D4" s="22">
        <v>10633.07</v>
      </c>
      <c r="E4" s="22">
        <f>SUM(B4:D4)</f>
        <v>1626373.1500000001</v>
      </c>
      <c r="F4" s="40">
        <f>IF(E$18=0,"0.00%",E4/E$18)</f>
        <v>0.045630826406280536</v>
      </c>
      <c r="G4" s="20">
        <v>781104.35</v>
      </c>
      <c r="H4" s="21">
        <v>511418.58</v>
      </c>
      <c r="I4" s="22">
        <v>4018.11</v>
      </c>
      <c r="J4" s="22">
        <f>SUM(G4:I4)</f>
        <v>1296541.04</v>
      </c>
      <c r="K4" s="23">
        <f>IF(J$18=0,"0.00%",J4/J$18)</f>
        <v>0.05077909254588409</v>
      </c>
      <c r="L4" s="42">
        <f>IF((G4+H4)=0,"0.00%",(B4+C4)/(G4+H4)-1)</f>
        <v>0.2500668595488671</v>
      </c>
      <c r="M4" s="43">
        <f>IF(I4=0,"0.00%",D4/I4-1)</f>
        <v>1.6462864381512698</v>
      </c>
      <c r="N4" s="44">
        <f>IF(J4=0,"0.00%",E4/J4-1)</f>
        <v>0.25439388328193613</v>
      </c>
    </row>
    <row r="5" spans="1:14" ht="15">
      <c r="A5" s="24" t="s">
        <v>15</v>
      </c>
      <c r="B5" s="25">
        <v>3719292.33</v>
      </c>
      <c r="C5" s="26">
        <v>0</v>
      </c>
      <c r="D5" s="26">
        <v>3083448.77</v>
      </c>
      <c r="E5" s="22">
        <f aca="true" t="shared" si="0" ref="E5:E17">SUM(B5:D5)</f>
        <v>6802741.1</v>
      </c>
      <c r="F5" s="40">
        <f aca="true" t="shared" si="1" ref="F5:F17">IF(E$18=0,"0.00%",E5/E$18)</f>
        <v>0.190863147378552</v>
      </c>
      <c r="G5" s="25">
        <v>2942647.6</v>
      </c>
      <c r="H5" s="26">
        <v>0</v>
      </c>
      <c r="I5" s="26">
        <v>2413809.48</v>
      </c>
      <c r="J5" s="22">
        <f aca="true" t="shared" si="2" ref="J5:J17">SUM(G5:I5)</f>
        <v>5356457.08</v>
      </c>
      <c r="K5" s="23">
        <f aca="true" t="shared" si="3" ref="K5:K17">IF(J$18=0,"0.00%",J5/J$18)</f>
        <v>0.20978590063248292</v>
      </c>
      <c r="L5" s="42">
        <f aca="true" t="shared" si="4" ref="L5:L17">IF((G5+H5)=0,"0.00%",(B5+C5)/(G5+H5)-1)</f>
        <v>0.2639271960393763</v>
      </c>
      <c r="M5" s="43">
        <f aca="true" t="shared" si="5" ref="M5:M17">IF(I5=0,"0.00%",D5/I5-1)</f>
        <v>0.2774201093948807</v>
      </c>
      <c r="N5" s="44">
        <f aca="true" t="shared" si="6" ref="N5:N17">IF(J5=0,"0.00%",E5/J5-1)</f>
        <v>0.2700075812051499</v>
      </c>
    </row>
    <row r="6" spans="1:14" ht="15">
      <c r="A6" s="24" t="s">
        <v>16</v>
      </c>
      <c r="B6" s="25">
        <v>0</v>
      </c>
      <c r="C6" s="26">
        <v>0</v>
      </c>
      <c r="D6" s="26">
        <v>25680.45</v>
      </c>
      <c r="E6" s="22">
        <f t="shared" si="0"/>
        <v>25680.45</v>
      </c>
      <c r="F6" s="40">
        <f t="shared" si="1"/>
        <v>0.0007205112528973852</v>
      </c>
      <c r="G6" s="25">
        <v>0</v>
      </c>
      <c r="H6" s="26">
        <v>0</v>
      </c>
      <c r="I6" s="26">
        <v>17829.11</v>
      </c>
      <c r="J6" s="22">
        <f t="shared" si="2"/>
        <v>17829.11</v>
      </c>
      <c r="K6" s="23">
        <f t="shared" si="3"/>
        <v>0.0006982779555522188</v>
      </c>
      <c r="L6" s="42" t="str">
        <f t="shared" si="4"/>
        <v>0.00%</v>
      </c>
      <c r="M6" s="43">
        <f t="shared" si="5"/>
        <v>0.44036634470256786</v>
      </c>
      <c r="N6" s="44">
        <f t="shared" si="6"/>
        <v>0.44036634470256786</v>
      </c>
    </row>
    <row r="7" spans="1:14" ht="15">
      <c r="A7" s="24" t="s">
        <v>17</v>
      </c>
      <c r="B7" s="25">
        <v>1535525.35</v>
      </c>
      <c r="C7" s="26">
        <v>211039.51</v>
      </c>
      <c r="D7" s="26">
        <v>97667.22</v>
      </c>
      <c r="E7" s="22">
        <f t="shared" si="0"/>
        <v>1844232.08</v>
      </c>
      <c r="F7" s="40">
        <f t="shared" si="1"/>
        <v>0.051743250861817094</v>
      </c>
      <c r="G7" s="25">
        <v>867167.97</v>
      </c>
      <c r="H7" s="26">
        <v>192464.65</v>
      </c>
      <c r="I7" s="26">
        <v>82228.07</v>
      </c>
      <c r="J7" s="22">
        <f t="shared" si="2"/>
        <v>1141860.69</v>
      </c>
      <c r="K7" s="23">
        <f t="shared" si="3"/>
        <v>0.044721029156174694</v>
      </c>
      <c r="L7" s="42">
        <f t="shared" si="4"/>
        <v>0.6482739649898663</v>
      </c>
      <c r="M7" s="43">
        <f t="shared" si="5"/>
        <v>0.1877600921437168</v>
      </c>
      <c r="N7" s="44">
        <f t="shared" si="6"/>
        <v>0.615111279467901</v>
      </c>
    </row>
    <row r="8" spans="1:14" ht="15">
      <c r="A8" s="24" t="s">
        <v>18</v>
      </c>
      <c r="B8" s="25">
        <v>3221.65</v>
      </c>
      <c r="C8" s="26">
        <v>401.45</v>
      </c>
      <c r="D8" s="26">
        <v>6275.95</v>
      </c>
      <c r="E8" s="22">
        <f t="shared" si="0"/>
        <v>9899.05</v>
      </c>
      <c r="F8" s="40">
        <f t="shared" si="1"/>
        <v>0.00027773566732646273</v>
      </c>
      <c r="G8" s="25">
        <v>170</v>
      </c>
      <c r="H8" s="26">
        <v>157.3</v>
      </c>
      <c r="I8" s="26">
        <v>4316.79</v>
      </c>
      <c r="J8" s="22">
        <f t="shared" si="2"/>
        <v>4644.09</v>
      </c>
      <c r="K8" s="23">
        <f t="shared" si="3"/>
        <v>0.0001818860094867609</v>
      </c>
      <c r="L8" s="42">
        <f>IF((G8+H8)=0,"0.00%",(B8+C8)/(G8+H8)-1)</f>
        <v>10.069660861594867</v>
      </c>
      <c r="M8" s="43">
        <f>IF(I8=0,"0.00%",D8/I8-1)</f>
        <v>0.45384649241681885</v>
      </c>
      <c r="N8" s="44">
        <f t="shared" si="6"/>
        <v>1.1315370718483058</v>
      </c>
    </row>
    <row r="9" spans="1:14" ht="15">
      <c r="A9" s="24" t="s">
        <v>19</v>
      </c>
      <c r="B9" s="25">
        <v>4702.16</v>
      </c>
      <c r="C9" s="26">
        <v>16407.4</v>
      </c>
      <c r="D9" s="26">
        <v>300</v>
      </c>
      <c r="E9" s="22">
        <f t="shared" si="0"/>
        <v>21409.56</v>
      </c>
      <c r="F9" s="40">
        <f t="shared" si="1"/>
        <v>0.0006006837457903481</v>
      </c>
      <c r="G9" s="25">
        <v>6360.73</v>
      </c>
      <c r="H9" s="26">
        <v>33241.56</v>
      </c>
      <c r="I9" s="26">
        <v>0</v>
      </c>
      <c r="J9" s="22">
        <f t="shared" si="2"/>
        <v>39602.28999999999</v>
      </c>
      <c r="K9" s="23">
        <f t="shared" si="3"/>
        <v>0.0015510256034309102</v>
      </c>
      <c r="L9" s="42">
        <f>IF((G9+H9)=0,"0.00%",(B9+C9)/(G9+H9)-1)</f>
        <v>-0.4669611277529657</v>
      </c>
      <c r="M9" s="43" t="str">
        <f>IF(I9=0,"0.00%",D9/I9-1)</f>
        <v>0.00%</v>
      </c>
      <c r="N9" s="44">
        <f t="shared" si="6"/>
        <v>-0.45938580824492714</v>
      </c>
    </row>
    <row r="10" spans="1:14" ht="15">
      <c r="A10" s="24" t="s">
        <v>20</v>
      </c>
      <c r="B10" s="25">
        <v>623607.8</v>
      </c>
      <c r="C10" s="26">
        <v>89652.3</v>
      </c>
      <c r="D10" s="26">
        <v>3186574.53</v>
      </c>
      <c r="E10" s="22">
        <f t="shared" si="0"/>
        <v>3899834.63</v>
      </c>
      <c r="F10" s="40">
        <f t="shared" si="1"/>
        <v>0.1094168807537995</v>
      </c>
      <c r="G10" s="25">
        <v>463849.51</v>
      </c>
      <c r="H10" s="26">
        <v>67917.82</v>
      </c>
      <c r="I10" s="26">
        <v>980283.81</v>
      </c>
      <c r="J10" s="22">
        <f t="shared" si="2"/>
        <v>1512051.1400000001</v>
      </c>
      <c r="K10" s="23">
        <f t="shared" si="3"/>
        <v>0.05921955603670637</v>
      </c>
      <c r="L10" s="42">
        <f t="shared" si="4"/>
        <v>0.34130109121220364</v>
      </c>
      <c r="M10" s="43">
        <f t="shared" si="5"/>
        <v>2.250665263970849</v>
      </c>
      <c r="N10" s="44">
        <f t="shared" si="6"/>
        <v>1.5791684730980724</v>
      </c>
    </row>
    <row r="11" spans="1:14" ht="15">
      <c r="A11" s="24" t="s">
        <v>21</v>
      </c>
      <c r="B11" s="25">
        <v>66.99</v>
      </c>
      <c r="C11" s="26">
        <v>8773.6</v>
      </c>
      <c r="D11" s="26">
        <v>332.5</v>
      </c>
      <c r="E11" s="22">
        <f t="shared" si="0"/>
        <v>9173.09</v>
      </c>
      <c r="F11" s="40">
        <f t="shared" si="1"/>
        <v>0.0002573675527041183</v>
      </c>
      <c r="G11" s="25">
        <v>0</v>
      </c>
      <c r="H11" s="26">
        <v>7416.58</v>
      </c>
      <c r="I11" s="26">
        <v>0</v>
      </c>
      <c r="J11" s="22">
        <f t="shared" si="2"/>
        <v>7416.58</v>
      </c>
      <c r="K11" s="23">
        <f t="shared" si="3"/>
        <v>0.0002904707144433724</v>
      </c>
      <c r="L11" s="42">
        <f t="shared" si="4"/>
        <v>0.19200359195208572</v>
      </c>
      <c r="M11" s="43" t="str">
        <f t="shared" si="5"/>
        <v>0.00%</v>
      </c>
      <c r="N11" s="44">
        <f t="shared" si="6"/>
        <v>0.23683557650561315</v>
      </c>
    </row>
    <row r="12" spans="1:14" ht="15">
      <c r="A12" s="24" t="s">
        <v>22</v>
      </c>
      <c r="B12" s="25">
        <v>1380558.99</v>
      </c>
      <c r="C12" s="26">
        <v>1946198.49</v>
      </c>
      <c r="D12" s="26">
        <v>71556.65</v>
      </c>
      <c r="E12" s="22">
        <f t="shared" si="0"/>
        <v>3398314.13</v>
      </c>
      <c r="F12" s="40">
        <f t="shared" si="1"/>
        <v>0.0953458203242228</v>
      </c>
      <c r="G12" s="25">
        <v>888699.39</v>
      </c>
      <c r="H12" s="26">
        <v>892308.03</v>
      </c>
      <c r="I12" s="26">
        <v>54023.7</v>
      </c>
      <c r="J12" s="22">
        <f t="shared" si="2"/>
        <v>1835031.1199999999</v>
      </c>
      <c r="K12" s="23">
        <f t="shared" si="3"/>
        <v>0.07186908257609596</v>
      </c>
      <c r="L12" s="42">
        <f t="shared" si="4"/>
        <v>0.8679077036074336</v>
      </c>
      <c r="M12" s="43">
        <f t="shared" si="5"/>
        <v>0.3245418214598408</v>
      </c>
      <c r="N12" s="44">
        <f t="shared" si="6"/>
        <v>0.8519108983830204</v>
      </c>
    </row>
    <row r="13" spans="1:14" ht="15">
      <c r="A13" s="24" t="s">
        <v>23</v>
      </c>
      <c r="B13" s="25">
        <v>1270304.2</v>
      </c>
      <c r="C13" s="26">
        <v>265441.23</v>
      </c>
      <c r="D13" s="26">
        <v>1786.4</v>
      </c>
      <c r="E13" s="22">
        <f t="shared" si="0"/>
        <v>1537531.8299999998</v>
      </c>
      <c r="F13" s="40">
        <f t="shared" si="1"/>
        <v>0.04313822324775887</v>
      </c>
      <c r="G13" s="25">
        <v>656876.09</v>
      </c>
      <c r="H13" s="26">
        <v>185629.94</v>
      </c>
      <c r="I13" s="26">
        <v>259.55</v>
      </c>
      <c r="J13" s="22">
        <f t="shared" si="2"/>
        <v>842765.5800000001</v>
      </c>
      <c r="K13" s="23">
        <f t="shared" si="3"/>
        <v>0.033006954705657204</v>
      </c>
      <c r="L13" s="42">
        <f t="shared" si="4"/>
        <v>0.8228301938681672</v>
      </c>
      <c r="M13" s="43">
        <f t="shared" si="5"/>
        <v>5.88268156424581</v>
      </c>
      <c r="N13" s="44">
        <f t="shared" si="6"/>
        <v>0.824388497214136</v>
      </c>
    </row>
    <row r="14" spans="1:14" ht="15">
      <c r="A14" s="24" t="s">
        <v>24</v>
      </c>
      <c r="B14" s="25">
        <v>10785808.11</v>
      </c>
      <c r="C14" s="26">
        <v>253939.28</v>
      </c>
      <c r="D14" s="26">
        <v>233473.04</v>
      </c>
      <c r="E14" s="22">
        <f t="shared" si="0"/>
        <v>11273220.429999998</v>
      </c>
      <c r="F14" s="40">
        <f t="shared" si="1"/>
        <v>0.3162904924254714</v>
      </c>
      <c r="G14" s="25">
        <v>8030482.9</v>
      </c>
      <c r="H14" s="26">
        <v>171557.69</v>
      </c>
      <c r="I14" s="26">
        <v>129796.76</v>
      </c>
      <c r="J14" s="22">
        <f t="shared" si="2"/>
        <v>8331837.350000001</v>
      </c>
      <c r="K14" s="23">
        <f t="shared" si="3"/>
        <v>0.3263168128275397</v>
      </c>
      <c r="L14" s="42">
        <f t="shared" si="4"/>
        <v>0.3459757079792747</v>
      </c>
      <c r="M14" s="43">
        <f t="shared" si="5"/>
        <v>0.798758613080943</v>
      </c>
      <c r="N14" s="44">
        <f t="shared" si="6"/>
        <v>0.3530293447219055</v>
      </c>
    </row>
    <row r="15" spans="1:14" ht="15">
      <c r="A15" s="24" t="s">
        <v>25</v>
      </c>
      <c r="B15" s="25">
        <v>3961.25</v>
      </c>
      <c r="C15" s="26">
        <v>236712.57</v>
      </c>
      <c r="D15" s="26">
        <v>54705.28</v>
      </c>
      <c r="E15" s="22">
        <f t="shared" si="0"/>
        <v>295379.1</v>
      </c>
      <c r="F15" s="40">
        <f t="shared" si="1"/>
        <v>0.008287392371266937</v>
      </c>
      <c r="G15" s="25">
        <v>3748.53</v>
      </c>
      <c r="H15" s="26">
        <v>200086.86</v>
      </c>
      <c r="I15" s="26">
        <v>54200.54</v>
      </c>
      <c r="J15" s="22">
        <f t="shared" si="2"/>
        <v>258035.93</v>
      </c>
      <c r="K15" s="23">
        <f t="shared" si="3"/>
        <v>0.010105989679766149</v>
      </c>
      <c r="L15" s="42">
        <f t="shared" si="4"/>
        <v>0.1807263694493877</v>
      </c>
      <c r="M15" s="43">
        <f t="shared" si="5"/>
        <v>0.009312453344560767</v>
      </c>
      <c r="N15" s="44">
        <f t="shared" si="6"/>
        <v>0.14472081465554032</v>
      </c>
    </row>
    <row r="16" spans="1:14" ht="15">
      <c r="A16" s="24" t="s">
        <v>26</v>
      </c>
      <c r="B16" s="25">
        <v>2765083.71</v>
      </c>
      <c r="C16" s="26">
        <v>13932</v>
      </c>
      <c r="D16" s="27">
        <v>2117928.53</v>
      </c>
      <c r="E16" s="22">
        <f t="shared" si="0"/>
        <v>4896944.24</v>
      </c>
      <c r="F16" s="40">
        <f t="shared" si="1"/>
        <v>0.13739258578923008</v>
      </c>
      <c r="G16" s="25">
        <v>2859636.37</v>
      </c>
      <c r="H16" s="26">
        <v>10341</v>
      </c>
      <c r="I16" s="27">
        <v>2016881.1</v>
      </c>
      <c r="J16" s="22">
        <f t="shared" si="2"/>
        <v>4886858.470000001</v>
      </c>
      <c r="K16" s="23">
        <f t="shared" si="3"/>
        <v>0.19139404835713306</v>
      </c>
      <c r="L16" s="42">
        <f t="shared" si="4"/>
        <v>-0.031694208097536425</v>
      </c>
      <c r="M16" s="43">
        <f t="shared" si="5"/>
        <v>0.05010083638544671</v>
      </c>
      <c r="N16" s="44">
        <f t="shared" si="6"/>
        <v>0.0020638555550391846</v>
      </c>
    </row>
    <row r="17" spans="1:14" ht="15.75" thickBot="1">
      <c r="A17" s="28" t="s">
        <v>27</v>
      </c>
      <c r="B17" s="29">
        <v>1250.4</v>
      </c>
      <c r="C17" s="30">
        <v>0</v>
      </c>
      <c r="D17" s="30">
        <v>0</v>
      </c>
      <c r="E17" s="22">
        <f t="shared" si="0"/>
        <v>1250.4</v>
      </c>
      <c r="F17" s="40">
        <f t="shared" si="1"/>
        <v>3.508222288249974E-05</v>
      </c>
      <c r="G17" s="29">
        <v>2039.4</v>
      </c>
      <c r="H17" s="30">
        <v>0</v>
      </c>
      <c r="I17" s="30">
        <v>0</v>
      </c>
      <c r="J17" s="22">
        <f t="shared" si="2"/>
        <v>2039.4</v>
      </c>
      <c r="K17" s="23">
        <f t="shared" si="3"/>
        <v>7.987319964671232E-05</v>
      </c>
      <c r="L17" s="42">
        <f t="shared" si="4"/>
        <v>-0.38687849367461014</v>
      </c>
      <c r="M17" s="43" t="str">
        <f t="shared" si="5"/>
        <v>0.00%</v>
      </c>
      <c r="N17" s="44">
        <f t="shared" si="6"/>
        <v>-0.38687849367461014</v>
      </c>
    </row>
    <row r="18" spans="1:14" ht="16.5" thickBot="1" thickTop="1">
      <c r="A18" s="31" t="s">
        <v>28</v>
      </c>
      <c r="B18" s="32">
        <f>SUM(B4:B17)</f>
        <v>23195053.45</v>
      </c>
      <c r="C18" s="32">
        <f>SUM(C4:C17)</f>
        <v>3556567.4</v>
      </c>
      <c r="D18" s="32">
        <f>SUM(D4:D17)</f>
        <v>8890362.39</v>
      </c>
      <c r="E18" s="32">
        <f>SUM(E4:E17)</f>
        <v>35641983.239999995</v>
      </c>
      <c r="F18" s="41">
        <f>IF(E$18=0,"0.00%",E18/E$18)</f>
        <v>1</v>
      </c>
      <c r="G18" s="32">
        <f>SUM(G4:G17)</f>
        <v>17502782.839999996</v>
      </c>
      <c r="H18" s="32">
        <f>SUM(H4:H17)</f>
        <v>2272540.01</v>
      </c>
      <c r="I18" s="32">
        <f>SUM(I4:I17)</f>
        <v>5757647.02</v>
      </c>
      <c r="J18" s="32">
        <f>SUM(J4:J17)</f>
        <v>25532969.869999997</v>
      </c>
      <c r="K18" s="33">
        <f>IF(J$18=0,"0.00%",J18/J$18)</f>
        <v>1</v>
      </c>
      <c r="L18" s="45">
        <f>IF(H18=0,"0.00%",(B18+C18)/(G18+H18)-1)</f>
        <v>0.352777957301466</v>
      </c>
      <c r="M18" s="46">
        <f>IF(I18=0,"0.00%",D18/I18-1)</f>
        <v>0.5440964614742918</v>
      </c>
      <c r="N18" s="41">
        <f>IF(J18=0,"0.00%",E18/J18-1)</f>
        <v>0.3959199976136578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33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2671807.5</v>
      </c>
      <c r="C23" s="21">
        <v>1331935.72</v>
      </c>
      <c r="D23" s="22">
        <v>23351.1</v>
      </c>
      <c r="E23" s="22">
        <f>SUM(B23:D23)</f>
        <v>4027094.32</v>
      </c>
      <c r="F23" s="23">
        <f>IF(E$37=0,"0.00%",E23/E$37)</f>
        <v>0.04454943609337511</v>
      </c>
      <c r="G23" s="20">
        <v>2213520.3</v>
      </c>
      <c r="H23" s="21">
        <v>1120453.79</v>
      </c>
      <c r="I23" s="22">
        <v>7400.09</v>
      </c>
      <c r="J23" s="22">
        <f>SUM(G23:I23)</f>
        <v>3341374.1799999997</v>
      </c>
      <c r="K23" s="23">
        <f>IF(J$37=0,"0.00%",J23/J$37)</f>
        <v>0.04499105762225206</v>
      </c>
      <c r="L23" s="42">
        <f>IF((G23+H23)=0,"0.00",(B23+C23)/(G23+H23)-1)</f>
        <v>0.20089212211004304</v>
      </c>
      <c r="M23" s="43">
        <f>IF(I23=0,"0.00%",D23/I23-1)</f>
        <v>2.1555156761606953</v>
      </c>
      <c r="N23" s="44">
        <f>IF(J23=0,"0.00%",E23/J23-1)</f>
        <v>0.205220996829514</v>
      </c>
    </row>
    <row r="24" spans="1:14" ht="15">
      <c r="A24" s="24" t="s">
        <v>15</v>
      </c>
      <c r="B24" s="25">
        <v>10183527.3</v>
      </c>
      <c r="C24" s="26">
        <v>0</v>
      </c>
      <c r="D24" s="26">
        <v>8284938.53</v>
      </c>
      <c r="E24" s="22">
        <f aca="true" t="shared" si="7" ref="E24:E35">SUM(B24:D24)</f>
        <v>18468465.830000002</v>
      </c>
      <c r="F24" s="23">
        <f aca="true" t="shared" si="8" ref="F24:F36">IF(E$37=0,"0.00%",E24/E$37)</f>
        <v>0.2043060511769357</v>
      </c>
      <c r="G24" s="25">
        <v>8703063.39</v>
      </c>
      <c r="H24" s="26">
        <v>0</v>
      </c>
      <c r="I24" s="26">
        <v>7227158.94</v>
      </c>
      <c r="J24" s="22">
        <f aca="true" t="shared" si="9" ref="J24:J36">SUM(G24:I24)</f>
        <v>15930222.330000002</v>
      </c>
      <c r="K24" s="23">
        <f aca="true" t="shared" si="10" ref="K24:K36">IF(J$37=0,"0.00%",J24/J$37)</f>
        <v>0.21449784195804036</v>
      </c>
      <c r="L24" s="42">
        <f aca="true" t="shared" si="11" ref="L24:L36">IF((G24+H24)=0,"0.00",(B24+C24)/(G24+H24)-1)</f>
        <v>0.1701083680145412</v>
      </c>
      <c r="M24" s="43">
        <f aca="true" t="shared" si="12" ref="M24:M36">IF(I24=0,"0.00%",D24/I24-1)</f>
        <v>0.14636174446718342</v>
      </c>
      <c r="N24" s="44">
        <f aca="true" t="shared" si="13" ref="N24:N36">IF(J24=0,"0.00%",E24/J24-1)</f>
        <v>0.15933509573309257</v>
      </c>
    </row>
    <row r="25" spans="1:14" ht="15">
      <c r="A25" s="24" t="s">
        <v>16</v>
      </c>
      <c r="B25" s="25">
        <v>0</v>
      </c>
      <c r="C25" s="26">
        <v>0</v>
      </c>
      <c r="D25" s="26">
        <v>68134.1</v>
      </c>
      <c r="E25" s="22">
        <f t="shared" si="7"/>
        <v>68134.1</v>
      </c>
      <c r="F25" s="23">
        <f t="shared" si="8"/>
        <v>0.0007537284931855358</v>
      </c>
      <c r="G25" s="25">
        <v>0</v>
      </c>
      <c r="H25" s="26">
        <v>0</v>
      </c>
      <c r="I25" s="26">
        <v>43211.24</v>
      </c>
      <c r="J25" s="22">
        <f t="shared" si="9"/>
        <v>43211.24</v>
      </c>
      <c r="K25" s="23">
        <f t="shared" si="10"/>
        <v>0.0005818322893633431</v>
      </c>
      <c r="L25" s="42" t="str">
        <f t="shared" si="11"/>
        <v>0.00</v>
      </c>
      <c r="M25" s="43">
        <f t="shared" si="12"/>
        <v>0.5767679890695108</v>
      </c>
      <c r="N25" s="44">
        <f t="shared" si="13"/>
        <v>0.5767679890695108</v>
      </c>
    </row>
    <row r="26" spans="1:14" ht="15">
      <c r="A26" s="24" t="s">
        <v>17</v>
      </c>
      <c r="B26" s="25">
        <v>3765460.72</v>
      </c>
      <c r="C26" s="26">
        <v>626209.76</v>
      </c>
      <c r="D26" s="26">
        <v>270862.59</v>
      </c>
      <c r="E26" s="22">
        <f t="shared" si="7"/>
        <v>4662533.07</v>
      </c>
      <c r="F26" s="23">
        <f t="shared" si="8"/>
        <v>0.051578930745086966</v>
      </c>
      <c r="G26" s="25">
        <v>2538920.36</v>
      </c>
      <c r="H26" s="26">
        <v>531705.59</v>
      </c>
      <c r="I26" s="26">
        <v>218201.73</v>
      </c>
      <c r="J26" s="22">
        <f t="shared" si="9"/>
        <v>3288827.6799999997</v>
      </c>
      <c r="K26" s="23">
        <f t="shared" si="10"/>
        <v>0.0442835275816184</v>
      </c>
      <c r="L26" s="42">
        <f t="shared" si="11"/>
        <v>0.4302199458712972</v>
      </c>
      <c r="M26" s="43">
        <f t="shared" si="12"/>
        <v>0.24134024968546308</v>
      </c>
      <c r="N26" s="44">
        <f t="shared" si="13"/>
        <v>0.4176884664264322</v>
      </c>
    </row>
    <row r="27" spans="1:14" ht="15">
      <c r="A27" s="24" t="s">
        <v>18</v>
      </c>
      <c r="B27" s="25">
        <v>9314.17</v>
      </c>
      <c r="C27" s="26">
        <v>697.25</v>
      </c>
      <c r="D27" s="26">
        <v>20336.77</v>
      </c>
      <c r="E27" s="22">
        <f t="shared" si="7"/>
        <v>30348.190000000002</v>
      </c>
      <c r="F27" s="23">
        <f t="shared" si="8"/>
        <v>0.00033572463009870745</v>
      </c>
      <c r="G27" s="25">
        <v>501.38</v>
      </c>
      <c r="H27" s="26">
        <v>524.65</v>
      </c>
      <c r="I27" s="26">
        <v>15903.06</v>
      </c>
      <c r="J27" s="22">
        <f t="shared" si="9"/>
        <v>16929.09</v>
      </c>
      <c r="K27" s="23">
        <f t="shared" si="10"/>
        <v>0.0002279474320000555</v>
      </c>
      <c r="L27" s="42">
        <f t="shared" si="11"/>
        <v>8.757433993158095</v>
      </c>
      <c r="M27" s="43">
        <f t="shared" si="12"/>
        <v>0.27879603044948587</v>
      </c>
      <c r="N27" s="44">
        <f t="shared" si="13"/>
        <v>0.7926651698348819</v>
      </c>
    </row>
    <row r="28" spans="1:14" ht="15">
      <c r="A28" s="24" t="s">
        <v>19</v>
      </c>
      <c r="B28" s="25">
        <v>14629.86</v>
      </c>
      <c r="C28" s="26">
        <v>43577.76</v>
      </c>
      <c r="D28" s="26">
        <v>1197</v>
      </c>
      <c r="E28" s="22">
        <f t="shared" si="7"/>
        <v>59404.62</v>
      </c>
      <c r="F28" s="23">
        <f t="shared" si="8"/>
        <v>0.0006571592597665389</v>
      </c>
      <c r="G28" s="25">
        <v>17120.36</v>
      </c>
      <c r="H28" s="26">
        <v>86693.68</v>
      </c>
      <c r="I28" s="26">
        <v>0</v>
      </c>
      <c r="J28" s="22">
        <f t="shared" si="9"/>
        <v>103814.04</v>
      </c>
      <c r="K28" s="23">
        <f t="shared" si="10"/>
        <v>0.0013978390937463882</v>
      </c>
      <c r="L28" s="42">
        <f t="shared" si="11"/>
        <v>-0.4393087871351504</v>
      </c>
      <c r="M28" s="43" t="str">
        <f t="shared" si="12"/>
        <v>0.00%</v>
      </c>
      <c r="N28" s="44">
        <f t="shared" si="13"/>
        <v>-0.4277785548081935</v>
      </c>
    </row>
    <row r="29" spans="1:14" ht="15">
      <c r="A29" s="24" t="s">
        <v>20</v>
      </c>
      <c r="B29" s="25">
        <v>1612235.34</v>
      </c>
      <c r="C29" s="26">
        <v>262870.21</v>
      </c>
      <c r="D29" s="26">
        <v>5164010.75</v>
      </c>
      <c r="E29" s="22">
        <f t="shared" si="7"/>
        <v>7039116.3</v>
      </c>
      <c r="F29" s="23">
        <f t="shared" si="8"/>
        <v>0.07786970873845465</v>
      </c>
      <c r="G29" s="25">
        <v>1290819.77</v>
      </c>
      <c r="H29" s="26">
        <v>190750.1</v>
      </c>
      <c r="I29" s="26">
        <v>2708640.87</v>
      </c>
      <c r="J29" s="22">
        <f t="shared" si="9"/>
        <v>4190210.74</v>
      </c>
      <c r="K29" s="23">
        <f t="shared" si="10"/>
        <v>0.056420503271118076</v>
      </c>
      <c r="L29" s="42">
        <f t="shared" si="11"/>
        <v>0.2656207364692156</v>
      </c>
      <c r="M29" s="43">
        <f t="shared" si="12"/>
        <v>0.9064951751983272</v>
      </c>
      <c r="N29" s="44">
        <f t="shared" si="13"/>
        <v>0.6798955319368971</v>
      </c>
    </row>
    <row r="30" spans="1:14" ht="15">
      <c r="A30" s="24" t="s">
        <v>21</v>
      </c>
      <c r="B30" s="25">
        <v>133.98</v>
      </c>
      <c r="C30" s="26">
        <v>22119.68</v>
      </c>
      <c r="D30" s="26">
        <v>1385.15</v>
      </c>
      <c r="E30" s="22">
        <f t="shared" si="7"/>
        <v>23638.81</v>
      </c>
      <c r="F30" s="23">
        <f t="shared" si="8"/>
        <v>0.00026150260503916795</v>
      </c>
      <c r="G30" s="25">
        <v>0</v>
      </c>
      <c r="H30" s="26">
        <v>18639.51</v>
      </c>
      <c r="I30" s="26">
        <v>0</v>
      </c>
      <c r="J30" s="22">
        <f t="shared" si="9"/>
        <v>18639.51</v>
      </c>
      <c r="K30" s="23">
        <f t="shared" si="10"/>
        <v>0.0002509779579551739</v>
      </c>
      <c r="L30" s="42">
        <f t="shared" si="11"/>
        <v>0.1938972644667163</v>
      </c>
      <c r="M30" s="43" t="str">
        <f t="shared" si="12"/>
        <v>0.00%</v>
      </c>
      <c r="N30" s="44">
        <f t="shared" si="13"/>
        <v>0.2682098402801363</v>
      </c>
    </row>
    <row r="31" spans="1:14" ht="15">
      <c r="A31" s="24" t="s">
        <v>22</v>
      </c>
      <c r="B31" s="25">
        <v>3304769.46</v>
      </c>
      <c r="C31" s="26">
        <v>4101232.51</v>
      </c>
      <c r="D31" s="26">
        <v>150407.39</v>
      </c>
      <c r="E31" s="22">
        <f>SUM(B31:D31)</f>
        <v>7556409.359999999</v>
      </c>
      <c r="F31" s="23">
        <f t="shared" si="8"/>
        <v>0.08359222534393025</v>
      </c>
      <c r="G31" s="25">
        <v>2720256.24</v>
      </c>
      <c r="H31" s="26">
        <v>3131872.11</v>
      </c>
      <c r="I31" s="26">
        <v>158171.37</v>
      </c>
      <c r="J31" s="22">
        <f t="shared" si="9"/>
        <v>6010299.72</v>
      </c>
      <c r="K31" s="23">
        <f t="shared" si="10"/>
        <v>0.08092770413085716</v>
      </c>
      <c r="L31" s="42">
        <f t="shared" si="11"/>
        <v>0.2655228195738393</v>
      </c>
      <c r="M31" s="43">
        <f t="shared" si="12"/>
        <v>-0.04908587439054224</v>
      </c>
      <c r="N31" s="44">
        <f t="shared" si="13"/>
        <v>0.25724335091894557</v>
      </c>
    </row>
    <row r="32" spans="1:14" ht="15">
      <c r="A32" s="24" t="s">
        <v>23</v>
      </c>
      <c r="B32" s="25">
        <v>3183730.81</v>
      </c>
      <c r="C32" s="26">
        <v>667856.28</v>
      </c>
      <c r="D32" s="26">
        <v>6261.5</v>
      </c>
      <c r="E32" s="22">
        <f t="shared" si="7"/>
        <v>3857848.59</v>
      </c>
      <c r="F32" s="23">
        <f t="shared" si="8"/>
        <v>0.04267716759564805</v>
      </c>
      <c r="G32" s="25">
        <v>2356088.57</v>
      </c>
      <c r="H32" s="26">
        <v>557081.45</v>
      </c>
      <c r="I32" s="26">
        <v>4739.55</v>
      </c>
      <c r="J32" s="22">
        <f t="shared" si="9"/>
        <v>2917909.5699999994</v>
      </c>
      <c r="K32" s="23">
        <f t="shared" si="10"/>
        <v>0.03928917580861618</v>
      </c>
      <c r="L32" s="42">
        <f t="shared" si="11"/>
        <v>0.32212918008815716</v>
      </c>
      <c r="M32" s="43">
        <f t="shared" si="12"/>
        <v>0.32111698367988506</v>
      </c>
      <c r="N32" s="44">
        <f t="shared" si="13"/>
        <v>0.3221275359811786</v>
      </c>
    </row>
    <row r="33" spans="1:14" ht="15">
      <c r="A33" s="24" t="s">
        <v>24</v>
      </c>
      <c r="B33" s="25">
        <v>28161290.94</v>
      </c>
      <c r="C33" s="26">
        <v>667271.25</v>
      </c>
      <c r="D33" s="26">
        <v>562408.69</v>
      </c>
      <c r="E33" s="22">
        <f t="shared" si="7"/>
        <v>29390970.880000003</v>
      </c>
      <c r="F33" s="23">
        <f t="shared" si="8"/>
        <v>0.3251354636612557</v>
      </c>
      <c r="G33" s="25">
        <v>22891688.61</v>
      </c>
      <c r="H33" s="26">
        <v>440052.48</v>
      </c>
      <c r="I33" s="26">
        <v>316629.54</v>
      </c>
      <c r="J33" s="22">
        <f t="shared" si="9"/>
        <v>23648370.63</v>
      </c>
      <c r="K33" s="23">
        <f t="shared" si="10"/>
        <v>0.3184214482936788</v>
      </c>
      <c r="L33" s="42">
        <f t="shared" si="11"/>
        <v>0.23559412385027456</v>
      </c>
      <c r="M33" s="43">
        <f t="shared" si="12"/>
        <v>0.7762356917172035</v>
      </c>
      <c r="N33" s="44">
        <f t="shared" si="13"/>
        <v>0.2428328082237945</v>
      </c>
    </row>
    <row r="34" spans="1:14" ht="15">
      <c r="A34" s="24" t="s">
        <v>25</v>
      </c>
      <c r="B34" s="25">
        <v>13408.94</v>
      </c>
      <c r="C34" s="26">
        <v>678128.31</v>
      </c>
      <c r="D34" s="26">
        <v>164910.26</v>
      </c>
      <c r="E34" s="22">
        <f t="shared" si="7"/>
        <v>856447.51</v>
      </c>
      <c r="F34" s="23">
        <f t="shared" si="8"/>
        <v>0.009474387879267562</v>
      </c>
      <c r="G34" s="25">
        <v>223921.82</v>
      </c>
      <c r="H34" s="26">
        <v>560756.47</v>
      </c>
      <c r="I34" s="26">
        <v>150855.59</v>
      </c>
      <c r="J34" s="22">
        <f t="shared" si="9"/>
        <v>935533.88</v>
      </c>
      <c r="K34" s="23">
        <f t="shared" si="10"/>
        <v>0.012596810903305972</v>
      </c>
      <c r="L34" s="42">
        <f t="shared" si="11"/>
        <v>-0.11869965205740562</v>
      </c>
      <c r="M34" s="43">
        <f t="shared" si="12"/>
        <v>0.09316638515019582</v>
      </c>
      <c r="N34" s="44">
        <f t="shared" si="13"/>
        <v>-0.08453608328968265</v>
      </c>
    </row>
    <row r="35" spans="1:14" ht="15">
      <c r="A35" s="24" t="s">
        <v>26</v>
      </c>
      <c r="B35" s="25">
        <v>8129936.33</v>
      </c>
      <c r="C35" s="26">
        <v>44091.99</v>
      </c>
      <c r="D35" s="27">
        <v>6176664.21</v>
      </c>
      <c r="E35" s="22">
        <f t="shared" si="7"/>
        <v>14350692.530000001</v>
      </c>
      <c r="F35" s="23">
        <f t="shared" si="8"/>
        <v>0.1587534855058748</v>
      </c>
      <c r="G35" s="25">
        <v>8059584</v>
      </c>
      <c r="H35" s="26">
        <v>35851</v>
      </c>
      <c r="I35" s="27">
        <v>5721210.24</v>
      </c>
      <c r="J35" s="22">
        <f t="shared" si="9"/>
        <v>13816645.24</v>
      </c>
      <c r="K35" s="23">
        <f t="shared" si="10"/>
        <v>0.18603887162947275</v>
      </c>
      <c r="L35" s="42">
        <f t="shared" si="11"/>
        <v>0.009708350446887781</v>
      </c>
      <c r="M35" s="43">
        <f t="shared" si="12"/>
        <v>0.07960797644101247</v>
      </c>
      <c r="N35" s="44">
        <f t="shared" si="13"/>
        <v>0.03865245728781552</v>
      </c>
    </row>
    <row r="36" spans="1:14" ht="15.75" thickBot="1">
      <c r="A36" s="28" t="s">
        <v>27</v>
      </c>
      <c r="B36" s="29">
        <v>4904.32</v>
      </c>
      <c r="C36" s="26">
        <v>70</v>
      </c>
      <c r="D36" s="30">
        <v>0.02</v>
      </c>
      <c r="E36" s="22">
        <f>SUM(B36:D36)</f>
        <v>4974.34</v>
      </c>
      <c r="F36" s="23">
        <f t="shared" si="8"/>
        <v>5.502827208097763E-05</v>
      </c>
      <c r="G36" s="29">
        <v>5276.1</v>
      </c>
      <c r="H36" s="26">
        <v>254</v>
      </c>
      <c r="I36" s="30">
        <v>0.01</v>
      </c>
      <c r="J36" s="22">
        <f t="shared" si="9"/>
        <v>5530.110000000001</v>
      </c>
      <c r="K36" s="23">
        <f t="shared" si="10"/>
        <v>7.446202797538598E-05</v>
      </c>
      <c r="L36" s="42">
        <f t="shared" si="11"/>
        <v>-0.10050089510135451</v>
      </c>
      <c r="M36" s="43">
        <f t="shared" si="12"/>
        <v>1</v>
      </c>
      <c r="N36" s="44">
        <f t="shared" si="13"/>
        <v>-0.10049890508507076</v>
      </c>
    </row>
    <row r="37" spans="1:14" ht="16.5" thickBot="1" thickTop="1">
      <c r="A37" s="31" t="s">
        <v>28</v>
      </c>
      <c r="B37" s="32">
        <f>SUM(B23:B36)</f>
        <v>61055149.669999994</v>
      </c>
      <c r="C37" s="32">
        <f>SUM(C23:C36)</f>
        <v>8446060.72</v>
      </c>
      <c r="D37" s="32">
        <f>SUM(D23:D36)</f>
        <v>20894868.06</v>
      </c>
      <c r="E37" s="32">
        <f>SUM(E23:E36)</f>
        <v>90396078.45000003</v>
      </c>
      <c r="F37" s="33">
        <f>IF(E$37=0,"0.00%",E37/E$37)</f>
        <v>1</v>
      </c>
      <c r="G37" s="34">
        <v>32119430.47</v>
      </c>
      <c r="H37" s="34">
        <v>4992984.41</v>
      </c>
      <c r="I37" s="32">
        <v>12569180.410000002</v>
      </c>
      <c r="J37" s="32">
        <f>SUM(J23:J36)</f>
        <v>74267517.96</v>
      </c>
      <c r="K37" s="33">
        <f>IF(J$37=0,"0.00%",J37/J$37)</f>
        <v>1</v>
      </c>
      <c r="L37" s="45">
        <f>IF(H37=0,"0.00%",(B37+C37)/(G37+H37)-1)</f>
        <v>0.8727213148141011</v>
      </c>
      <c r="M37" s="46">
        <f>IF(I37=0,"0.00%",D37/I37-1)</f>
        <v>0.6623890642365278</v>
      </c>
      <c r="N37" s="41">
        <f>IF(J37=0,"0.00%",E37/J37-1)</f>
        <v>0.21716843288995835</v>
      </c>
    </row>
    <row r="38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5" scale="69" r:id="rId1"/>
  <headerFooter alignWithMargins="0">
    <oddHeader>&amp;C&amp;"Arial,Bold"&amp;14National Airport Sales Jan - Mar 14-15</oddHeader>
    <oddFooter>&amp;LStatistics and Reference Materials/National Airport (Mar 14-15)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2013-04-25T13:12:57Z</cp:lastPrinted>
  <dcterms:created xsi:type="dcterms:W3CDTF">2008-03-06T19:16:26Z</dcterms:created>
  <dcterms:modified xsi:type="dcterms:W3CDTF">2015-04-29T12:47:42Z</dcterms:modified>
  <cp:category/>
  <cp:version/>
  <cp:contentType/>
  <cp:contentStatus/>
</cp:coreProperties>
</file>