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<sst xmlns="http://schemas.openxmlformats.org/spreadsheetml/2006/main" count="45" uniqueCount="31">
  <si>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</si>
  <si>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</si>
  <si>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</si>
  <si>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</si>
  <si>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</si>
  <si>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</si>
  <si>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</si>
  <si>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</si>
  <si>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</si>
  <si>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</si>
  <si>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</si>
  <si>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</si>
  <si>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</si>
  <si>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</si>
  <si>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</si>
  <si>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</si>
  <si>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</si>
  <si>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</si>
  <si>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</si>
  <si>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</si>
  <si>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</si>
  <si>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</si>
  <si>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</si>
  <si>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</si>
  <si>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</si>
  <si>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</si>
  <si>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</si>
  <si>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</si>
  <si>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</si>
  <si>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Jan 15</t>
  </si>
  <si>
    <t>Jan 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</si>
</sst>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B1">
      <selection activeCell="E20" sqref="E20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902492.32</v>
      </c>
      <c r="C4" s="21">
        <v>367696.56</v>
      </c>
      <c r="D4" s="22">
        <v>8630.65</v>
      </c>
      <c r="E4" s="22">
        <f>SUM(B4:D4)</f>
        <v>1278819.5299999998</v>
      </c>
      <c r="F4" s="35">
        <f>IF(E$18=0,"0.00%",E4/E$18)</f>
        <v>0.042726589065208855</v>
      </c>
      <c r="G4" s="20">
        <v>790936.81</v>
      </c>
      <c r="H4" s="21">
        <v>415260.42</v>
      </c>
      <c r="I4" s="22">
        <v>6410.84</v>
      </c>
      <c r="J4" s="22">
        <f>SUM(G4:I4)</f>
        <v>1212608.07</v>
      </c>
      <c r="K4" s="23">
        <f>IF(J$18=0,"0.00%",J4/J$18)</f>
        <v>0.04598127143328799</v>
      </c>
      <c r="L4" s="37">
        <f>IF((G4+H4)=0,"0.00%",(B4+C4)/(G4+H4)-1)</f>
        <v>0.05305239342988699</v>
      </c>
      <c r="M4" s="38">
        <f>IF(I4=0,"0.00%",D4/I4-1)</f>
        <v>0.34625883659551615</v>
      </c>
      <c r="N4" s="39">
        <f>IF(J4=0,"0.00%",E4/J4-1)</f>
        <v>0.054602522973477896</v>
      </c>
    </row>
    <row r="5" spans="1:14" ht="15">
      <c r="A5" s="24" t="s">
        <v>15</v>
      </c>
      <c r="B5" s="26">
        <v>3529501.53</v>
      </c>
      <c r="C5" s="42">
        <v>0</v>
      </c>
      <c r="D5" s="26">
        <v>2997734.86</v>
      </c>
      <c r="E5" s="22">
        <f>SUM(B5:D5)</f>
        <v>6527236.39</v>
      </c>
      <c r="F5" s="35">
        <f aca="true" t="shared" si="0" ref="F5:F17">IF(E$18=0,"0.00%",E5/E$18)</f>
        <v>0.21808123853645503</v>
      </c>
      <c r="G5" s="26">
        <v>3141665.36</v>
      </c>
      <c r="H5" s="42">
        <v>0</v>
      </c>
      <c r="I5" s="26">
        <v>2503096.11</v>
      </c>
      <c r="J5" s="22">
        <f aca="true" t="shared" si="1" ref="J5:J17">SUM(G5:I5)</f>
        <v>5644761.47</v>
      </c>
      <c r="K5" s="23">
        <f aca="true" t="shared" si="2" ref="K5:K17">IF(J$18=0,"0.00%",J5/J$18)</f>
        <v>0.21404550715899137</v>
      </c>
      <c r="L5" s="37" t="e">
        <f>IF((G5+H5)=0,"0.00%",(#REF!+D5)/(G5+H5)-1)</f>
        <v>#REF!</v>
      </c>
      <c r="M5" s="38">
        <f>IF(I5=0,"0.00%",B5/I5-1)</f>
        <v>0.41005433866460694</v>
      </c>
      <c r="N5" s="39">
        <f aca="true" t="shared" si="3" ref="N5:N17">IF(J5=0,"0.00%",E5/J5-1)</f>
        <v>0.1563352011754715</v>
      </c>
    </row>
    <row r="6" spans="1:14" ht="15">
      <c r="A6" s="24" t="s">
        <v>16</v>
      </c>
      <c r="B6" s="25">
        <v>0</v>
      </c>
      <c r="C6" s="26">
        <v>0</v>
      </c>
      <c r="D6" s="26">
        <v>20432.7</v>
      </c>
      <c r="E6" s="22">
        <f aca="true" t="shared" si="4" ref="E6:E17">SUM(B6:D6)</f>
        <v>20432.7</v>
      </c>
      <c r="F6" s="35">
        <f t="shared" si="0"/>
        <v>0.0006826761367905392</v>
      </c>
      <c r="G6" s="25">
        <v>0</v>
      </c>
      <c r="H6" s="26">
        <v>0</v>
      </c>
      <c r="I6" s="26">
        <v>21967.25</v>
      </c>
      <c r="J6" s="22">
        <f t="shared" si="1"/>
        <v>21967.25</v>
      </c>
      <c r="K6" s="23">
        <f t="shared" si="2"/>
        <v>0.0008329831459004685</v>
      </c>
      <c r="L6" s="37" t="str">
        <f aca="true" t="shared" si="5" ref="L6:L17">IF((G6+H6)=0,"0.00%",(B6+C6)/(G6+H6)-1)</f>
        <v>0.00%</v>
      </c>
      <c r="M6" s="38">
        <f aca="true" t="shared" si="6" ref="M6:M17">IF(I6=0,"0.00%",D6/I6-1)</f>
        <v>-0.06985626330105044</v>
      </c>
      <c r="N6" s="39">
        <f t="shared" si="3"/>
        <v>-0.06985626330105044</v>
      </c>
    </row>
    <row r="7" spans="1:14" ht="15">
      <c r="A7" s="24" t="s">
        <v>17</v>
      </c>
      <c r="B7" s="25">
        <v>1375808.08</v>
      </c>
      <c r="C7" s="26">
        <v>177439.38</v>
      </c>
      <c r="D7" s="26">
        <v>86309.68</v>
      </c>
      <c r="E7" s="22">
        <f t="shared" si="4"/>
        <v>1639557.14</v>
      </c>
      <c r="F7" s="35">
        <f t="shared" si="0"/>
        <v>0.05477917917761946</v>
      </c>
      <c r="G7" s="25">
        <v>1098213.87</v>
      </c>
      <c r="H7" s="26">
        <v>209834.33</v>
      </c>
      <c r="I7" s="26">
        <v>88695.79</v>
      </c>
      <c r="J7" s="22">
        <f t="shared" si="1"/>
        <v>1396743.9900000002</v>
      </c>
      <c r="K7" s="23">
        <f t="shared" si="2"/>
        <v>0.05296358000240234</v>
      </c>
      <c r="L7" s="37">
        <f t="shared" si="5"/>
        <v>0.18745430023144394</v>
      </c>
      <c r="M7" s="38">
        <f t="shared" si="6"/>
        <v>-0.02690217878435941</v>
      </c>
      <c r="N7" s="39">
        <f t="shared" si="3"/>
        <v>0.17384227298518717</v>
      </c>
    </row>
    <row r="8" spans="1:14" ht="15">
      <c r="A8" s="24" t="s">
        <v>18</v>
      </c>
      <c r="B8" s="25">
        <v>3063.83</v>
      </c>
      <c r="C8" s="26">
        <v>295.8</v>
      </c>
      <c r="D8" s="26">
        <v>8295.83</v>
      </c>
      <c r="E8" s="22">
        <f t="shared" si="4"/>
        <v>11655.46</v>
      </c>
      <c r="F8" s="35">
        <f t="shared" si="0"/>
        <v>0.0003894201160549833</v>
      </c>
      <c r="G8" s="25">
        <v>2410.55</v>
      </c>
      <c r="H8" s="26">
        <v>101.55</v>
      </c>
      <c r="I8" s="26">
        <v>7463.72</v>
      </c>
      <c r="J8" s="22">
        <f t="shared" si="1"/>
        <v>9975.82</v>
      </c>
      <c r="K8" s="23">
        <f t="shared" si="2"/>
        <v>0.00037827629432618157</v>
      </c>
      <c r="L8" s="37">
        <f t="shared" si="5"/>
        <v>0.3373790852274987</v>
      </c>
      <c r="M8" s="38">
        <f t="shared" si="6"/>
        <v>0.11148730123852446</v>
      </c>
      <c r="N8" s="39">
        <f t="shared" si="3"/>
        <v>0.16837112137147625</v>
      </c>
    </row>
    <row r="9" spans="1:14" ht="15">
      <c r="A9" s="24" t="s">
        <v>19</v>
      </c>
      <c r="B9" s="25">
        <v>3592.12</v>
      </c>
      <c r="C9" s="26">
        <v>13386.4</v>
      </c>
      <c r="D9" s="26">
        <v>270</v>
      </c>
      <c r="E9" s="22">
        <f t="shared" si="4"/>
        <v>17248.52</v>
      </c>
      <c r="F9" s="35">
        <f t="shared" si="0"/>
        <v>0.0005762896239339075</v>
      </c>
      <c r="G9" s="25">
        <v>4249.29</v>
      </c>
      <c r="H9" s="26">
        <v>13836.76</v>
      </c>
      <c r="I9" s="26">
        <v>420</v>
      </c>
      <c r="J9" s="22">
        <f t="shared" si="1"/>
        <v>18506.05</v>
      </c>
      <c r="K9" s="23">
        <f t="shared" si="2"/>
        <v>0.0007017368012469182</v>
      </c>
      <c r="L9" s="37">
        <f t="shared" si="5"/>
        <v>-0.06123669900282258</v>
      </c>
      <c r="M9" s="38">
        <f t="shared" si="6"/>
        <v>-0.3571428571428571</v>
      </c>
      <c r="N9" s="39">
        <f t="shared" si="3"/>
        <v>-0.06795237233229123</v>
      </c>
    </row>
    <row r="10" spans="1:14" ht="15">
      <c r="A10" s="24" t="s">
        <v>20</v>
      </c>
      <c r="B10" s="25">
        <v>456685.61</v>
      </c>
      <c r="C10" s="26">
        <v>117436.72</v>
      </c>
      <c r="D10" s="26">
        <v>1167846.77</v>
      </c>
      <c r="E10" s="22">
        <f t="shared" si="4"/>
        <v>1741969.1</v>
      </c>
      <c r="F10" s="35">
        <f t="shared" si="0"/>
        <v>0.05820086114886885</v>
      </c>
      <c r="G10" s="25">
        <v>464199.98</v>
      </c>
      <c r="H10" s="26">
        <v>82834.04</v>
      </c>
      <c r="I10" s="26">
        <v>977096.5</v>
      </c>
      <c r="J10" s="22">
        <f t="shared" si="1"/>
        <v>1524130.52</v>
      </c>
      <c r="K10" s="23">
        <f t="shared" si="2"/>
        <v>0.057793990386257585</v>
      </c>
      <c r="L10" s="37">
        <f t="shared" si="5"/>
        <v>0.049518510750026</v>
      </c>
      <c r="M10" s="38">
        <f t="shared" si="6"/>
        <v>0.19522152622591538</v>
      </c>
      <c r="N10" s="39">
        <f t="shared" si="3"/>
        <v>0.14292646013019938</v>
      </c>
    </row>
    <row r="11" spans="1:14" ht="15">
      <c r="A11" s="24" t="s">
        <v>21</v>
      </c>
      <c r="B11" s="25">
        <v>0</v>
      </c>
      <c r="C11" s="26">
        <v>7835.88</v>
      </c>
      <c r="D11" s="26">
        <v>246.7</v>
      </c>
      <c r="E11" s="22">
        <f t="shared" si="4"/>
        <v>8082.58</v>
      </c>
      <c r="F11" s="35">
        <f t="shared" si="0"/>
        <v>0.000270046762772442</v>
      </c>
      <c r="G11" s="25">
        <v>0</v>
      </c>
      <c r="H11" s="26">
        <v>6207.43</v>
      </c>
      <c r="I11" s="26">
        <v>414.5</v>
      </c>
      <c r="J11" s="22">
        <f t="shared" si="1"/>
        <v>6621.93</v>
      </c>
      <c r="K11" s="23">
        <f t="shared" si="2"/>
        <v>0.0002510990717241662</v>
      </c>
      <c r="L11" s="37">
        <f t="shared" si="5"/>
        <v>0.2623388423228292</v>
      </c>
      <c r="M11" s="38">
        <f t="shared" si="6"/>
        <v>-0.40482509047044635</v>
      </c>
      <c r="N11" s="39">
        <f t="shared" si="3"/>
        <v>0.22057768656569898</v>
      </c>
    </row>
    <row r="12" spans="1:14" ht="15">
      <c r="A12" s="24" t="s">
        <v>22</v>
      </c>
      <c r="B12" s="25">
        <v>1295512.59</v>
      </c>
      <c r="C12" s="26">
        <v>1006602.7</v>
      </c>
      <c r="D12" s="26">
        <v>55418.72</v>
      </c>
      <c r="E12" s="22">
        <f t="shared" si="4"/>
        <v>2357534.0100000002</v>
      </c>
      <c r="F12" s="35">
        <f t="shared" si="0"/>
        <v>0.07876747616805946</v>
      </c>
      <c r="G12" s="25">
        <v>842631.91</v>
      </c>
      <c r="H12" s="26">
        <v>893146.28</v>
      </c>
      <c r="I12" s="26">
        <v>36975.67</v>
      </c>
      <c r="J12" s="22">
        <f t="shared" si="1"/>
        <v>1772753.8599999999</v>
      </c>
      <c r="K12" s="23">
        <f t="shared" si="2"/>
        <v>0.06722161796355933</v>
      </c>
      <c r="L12" s="37">
        <f t="shared" si="5"/>
        <v>0.3262727364952085</v>
      </c>
      <c r="M12" s="38">
        <f t="shared" si="6"/>
        <v>0.49878879814753874</v>
      </c>
      <c r="N12" s="39">
        <f t="shared" si="3"/>
        <v>0.32987103466242096</v>
      </c>
    </row>
    <row r="13" spans="1:14" ht="15">
      <c r="A13" s="24" t="s">
        <v>23</v>
      </c>
      <c r="B13" s="25">
        <v>1073334.61</v>
      </c>
      <c r="C13" s="26">
        <v>166011.72</v>
      </c>
      <c r="D13" s="26">
        <v>1324.1</v>
      </c>
      <c r="E13" s="22">
        <f t="shared" si="4"/>
        <v>1240670.4300000002</v>
      </c>
      <c r="F13" s="35">
        <f t="shared" si="0"/>
        <v>0.04145199098418991</v>
      </c>
      <c r="G13" s="25">
        <v>879221.79</v>
      </c>
      <c r="H13" s="26">
        <v>211165.96</v>
      </c>
      <c r="I13" s="26">
        <v>2449</v>
      </c>
      <c r="J13" s="22">
        <f t="shared" si="1"/>
        <v>1092836.75</v>
      </c>
      <c r="K13" s="23">
        <f t="shared" si="2"/>
        <v>0.041439624621682</v>
      </c>
      <c r="L13" s="37">
        <f t="shared" si="5"/>
        <v>0.13661065066073985</v>
      </c>
      <c r="M13" s="38">
        <f t="shared" si="6"/>
        <v>-0.45933033891384245</v>
      </c>
      <c r="N13" s="39">
        <f t="shared" si="3"/>
        <v>0.13527517261841737</v>
      </c>
    </row>
    <row r="14" spans="1:14" ht="15">
      <c r="A14" s="24" t="s">
        <v>24</v>
      </c>
      <c r="B14" s="25">
        <v>9866614.27</v>
      </c>
      <c r="C14" s="26">
        <v>214367.36</v>
      </c>
      <c r="D14" s="26">
        <v>230966.8</v>
      </c>
      <c r="E14" s="22">
        <f t="shared" si="4"/>
        <v>10311948.43</v>
      </c>
      <c r="F14" s="35">
        <f t="shared" si="0"/>
        <v>0.3445321037834288</v>
      </c>
      <c r="G14" s="25">
        <v>8250401.01</v>
      </c>
      <c r="H14" s="26">
        <v>189317.3</v>
      </c>
      <c r="I14" s="26">
        <v>167225.84</v>
      </c>
      <c r="J14" s="22">
        <f t="shared" si="1"/>
        <v>8606944.15</v>
      </c>
      <c r="K14" s="23">
        <f t="shared" si="2"/>
        <v>0.32636945519610483</v>
      </c>
      <c r="L14" s="37">
        <f t="shared" si="5"/>
        <v>0.19446896919003898</v>
      </c>
      <c r="M14" s="38">
        <f t="shared" si="6"/>
        <v>0.3811669297041653</v>
      </c>
      <c r="N14" s="39">
        <f t="shared" si="3"/>
        <v>0.19809635688178595</v>
      </c>
    </row>
    <row r="15" spans="1:14" ht="15">
      <c r="A15" s="24" t="s">
        <v>25</v>
      </c>
      <c r="B15" s="25">
        <v>2524.55</v>
      </c>
      <c r="C15" s="26">
        <v>259727.25</v>
      </c>
      <c r="D15" s="26">
        <v>53216.47</v>
      </c>
      <c r="E15" s="22">
        <f t="shared" si="4"/>
        <v>315468.27</v>
      </c>
      <c r="F15" s="35">
        <f t="shared" si="0"/>
        <v>0.010540097972543754</v>
      </c>
      <c r="G15" s="25">
        <v>2824.45</v>
      </c>
      <c r="H15" s="26">
        <v>233912.9</v>
      </c>
      <c r="I15" s="26">
        <v>54787.12</v>
      </c>
      <c r="J15" s="22">
        <f t="shared" si="1"/>
        <v>291524.47000000003</v>
      </c>
      <c r="K15" s="23">
        <f t="shared" si="2"/>
        <v>0.011054409183105159</v>
      </c>
      <c r="L15" s="37">
        <f t="shared" si="5"/>
        <v>0.10777534681367329</v>
      </c>
      <c r="M15" s="38">
        <f t="shared" si="6"/>
        <v>-0.02866823443174238</v>
      </c>
      <c r="N15" s="39">
        <f t="shared" si="3"/>
        <v>0.08213307102487821</v>
      </c>
    </row>
    <row r="16" spans="1:14" ht="15">
      <c r="A16" s="24" t="s">
        <v>26</v>
      </c>
      <c r="B16" s="25">
        <v>2116447.93</v>
      </c>
      <c r="C16" s="26">
        <v>29216</v>
      </c>
      <c r="D16" s="27">
        <v>2312252.28</v>
      </c>
      <c r="E16" s="22">
        <f t="shared" si="4"/>
        <v>4457916.21</v>
      </c>
      <c r="F16" s="35">
        <f t="shared" si="0"/>
        <v>0.14894326331707125</v>
      </c>
      <c r="G16" s="25">
        <v>2703033.83</v>
      </c>
      <c r="H16" s="26">
        <v>13784</v>
      </c>
      <c r="I16" s="27">
        <v>2053593.88</v>
      </c>
      <c r="J16" s="22">
        <f t="shared" si="1"/>
        <v>4770411.71</v>
      </c>
      <c r="K16" s="23">
        <f t="shared" si="2"/>
        <v>0.18089076026522363</v>
      </c>
      <c r="L16" s="37">
        <f t="shared" si="5"/>
        <v>-0.2102290016257733</v>
      </c>
      <c r="M16" s="38">
        <f t="shared" si="6"/>
        <v>0.12595401774376147</v>
      </c>
      <c r="N16" s="39">
        <f t="shared" si="3"/>
        <v>-0.06550702937126573</v>
      </c>
    </row>
    <row r="17" spans="1:14" ht="15.75" thickBot="1">
      <c r="A17" s="28" t="s">
        <v>27</v>
      </c>
      <c r="B17" s="29">
        <v>1758.92</v>
      </c>
      <c r="C17" s="30">
        <v>0</v>
      </c>
      <c r="D17" s="30">
        <v>0</v>
      </c>
      <c r="E17" s="22">
        <f t="shared" si="4"/>
        <v>1758.92</v>
      </c>
      <c r="F17" s="35">
        <f t="shared" si="0"/>
        <v>5.8767207002677825E-05</v>
      </c>
      <c r="G17" s="29">
        <v>1961.03</v>
      </c>
      <c r="H17" s="30">
        <v>35</v>
      </c>
      <c r="I17" s="30">
        <v>0.01</v>
      </c>
      <c r="J17" s="22">
        <f t="shared" si="1"/>
        <v>1996.04</v>
      </c>
      <c r="K17" s="23">
        <f t="shared" si="2"/>
        <v>7.568847618810598E-05</v>
      </c>
      <c r="L17" s="37">
        <f t="shared" si="5"/>
        <v>-0.11879079973747886</v>
      </c>
      <c r="M17" s="38">
        <f t="shared" si="6"/>
        <v>-1</v>
      </c>
      <c r="N17" s="39">
        <f t="shared" si="3"/>
        <v>-0.11879521452475894</v>
      </c>
    </row>
    <row r="18" spans="1:14" ht="16.5" thickBot="1" thickTop="1">
      <c r="A18" s="31" t="s">
        <v>28</v>
      </c>
      <c r="B18" s="32">
        <f>SUM(B4:B17)</f>
        <v>20627336.360000003</v>
      </c>
      <c r="C18" s="32">
        <f>SUM(C4:C17)</f>
        <v>2360015.77</v>
      </c>
      <c r="D18" s="32">
        <f>SUM(D4:D17)</f>
        <v>6942945.559999999</v>
      </c>
      <c r="E18" s="32">
        <f>SUM(E4:E17)</f>
        <v>29930297.69</v>
      </c>
      <c r="F18" s="36">
        <f>IF(E$18=0,"0.00%",E18/E$18)</f>
        <v>1</v>
      </c>
      <c r="G18" s="34">
        <f>SUM(G4:G17)</f>
        <v>18181749.880000003</v>
      </c>
      <c r="H18" s="34">
        <f>SUM(H4:H17)</f>
        <v>2269435.97</v>
      </c>
      <c r="I18" s="32">
        <f>SUM(I4:I17)</f>
        <v>5920596.2299999995</v>
      </c>
      <c r="J18" s="32">
        <f>SUM(J4:J17)</f>
        <v>26371782.08</v>
      </c>
      <c r="K18" s="33">
        <f>IF(J$18=0,"0.00%",J18/J$18)</f>
        <v>1</v>
      </c>
      <c r="L18" s="40">
        <f>IF(H18=0,"0.00%",(B18+C18)/(G18+H18)-1)</f>
        <v>0.12401071989671442</v>
      </c>
      <c r="M18" s="41">
        <f>IF(I18=0,"0.00%",D18/I18-1)</f>
        <v>0.1726767525236219</v>
      </c>
      <c r="N18" s="36">
        <f>IF(J18=0,"0.00%",E18/J18-1)</f>
        <v>0.13493648624901744</v>
      </c>
    </row>
    <row r="19" ht="13.5" thickTop="1"/>
  </sheetData>
  <sheetProtection/>
  <printOptions/>
  <pageMargins left="0.75" right="0.75" top="1" bottom="1" header="0.5" footer="0.5"/>
  <pageSetup fitToHeight="1" fitToWidth="1" orientation="landscape" paperSize="5" scale="69" r:id="rId1"/>
  <headerFooter alignWithMargins="0">
    <oddHeader>&amp;C&amp;"Arial,Bold"&amp;14National Airport Sales Jan 2015-2016</oddHeader>
    <oddFooter>&amp;LStatistics and Reference Materials/National Airport (Jan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2015-02-26T16:19:56Z</cp:lastPrinted>
  <dcterms:created xsi:type="dcterms:W3CDTF">2008-03-06T19:16:26Z</dcterms:created>
  <dcterms:modified xsi:type="dcterms:W3CDTF">2016-03-03T13:44:12Z</dcterms:modified>
  <cp:category/>
  <cp:version/>
  <cp:contentType/>
  <cp:contentStatus/>
</cp:coreProperties>
</file>