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<sst xmlns="http://schemas.openxmlformats.org/spreadsheetml/2006/main" count="45" uniqueCount="31">
  <si>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</si>
  <si>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</si>
  <si>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</si>
  <si>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</si>
  <si>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</si>
  <si>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</si>
  <si>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</si>
  <si>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</si>
  <si>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</si>
  <si>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</si>
  <si>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</si>
  <si>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</si>
  <si>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</si>
  <si>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</si>
  <si>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</si>
  <si>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</si>
  <si>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</si>
  <si>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</si>
  <si>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</si>
  <si>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</si>
  <si>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</si>
  <si>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</si>
  <si>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</si>
  <si>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</si>
  <si>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</si>
  <si>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</si>
  <si>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</si>
  <si>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</si>
  <si>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</si>
  <si>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Jan 14</t>
  </si>
  <si>
    <t>Jan 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</si>
</sst>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h:mm:ss\ AM/PM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Layout" zoomScaleNormal="75" workbookViewId="0" topLeftCell="A1">
      <selection activeCell="D23" sqref="D23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30</v>
      </c>
      <c r="E1" s="5"/>
      <c r="F1" s="6"/>
      <c r="G1" s="5"/>
      <c r="H1" s="7"/>
      <c r="I1" s="4" t="s">
        <v>29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790936.81</v>
      </c>
      <c r="C4" s="21">
        <v>415260.42</v>
      </c>
      <c r="D4" s="22">
        <v>6410.84</v>
      </c>
      <c r="E4" s="22">
        <f>SUM(B4:D4)</f>
        <v>1212608.07</v>
      </c>
      <c r="F4" s="35">
        <f>IF(E$18=0,"0.00%",E4/E$18)</f>
        <v>0.04598127143328799</v>
      </c>
      <c r="G4" s="20">
        <v>683882.04</v>
      </c>
      <c r="H4" s="21">
        <v>312738.11</v>
      </c>
      <c r="I4" s="22">
        <v>1872.23</v>
      </c>
      <c r="J4" s="22">
        <f>SUM(G4:I4)</f>
        <v>998492.38</v>
      </c>
      <c r="K4" s="23">
        <f>IF(J$18=0,"0.00%",J4/J$18)</f>
        <v>0.04278769249979982</v>
      </c>
      <c r="L4" s="37">
        <f>IF((G4+H4)=0,"0.00%",(B4+C4)/(G4+H4)-1)</f>
        <v>0.21028782129279633</v>
      </c>
      <c r="M4" s="38">
        <f>IF(I4=0,"0.00%",D4/I4-1)</f>
        <v>2.4241733120396534</v>
      </c>
      <c r="N4" s="39">
        <f>IF(J4=0,"0.00%",E4/J4-1)</f>
        <v>0.2144389824987949</v>
      </c>
    </row>
    <row r="5" spans="1:14" ht="15">
      <c r="A5" s="24" t="s">
        <v>15</v>
      </c>
      <c r="B5" s="26">
        <v>3141665.36</v>
      </c>
      <c r="C5" s="42">
        <v>0</v>
      </c>
      <c r="D5" s="26">
        <v>2503096.11</v>
      </c>
      <c r="E5" s="22">
        <f>SUM(B5:D5)</f>
        <v>5644761.47</v>
      </c>
      <c r="F5" s="35">
        <f aca="true" t="shared" si="0" ref="F5:F17">IF(E$18=0,"0.00%",E5/E$18)</f>
        <v>0.21404550715899137</v>
      </c>
      <c r="G5" s="25">
        <v>2737305</v>
      </c>
      <c r="H5" s="26">
        <v>0</v>
      </c>
      <c r="I5" s="26">
        <v>2429875.45</v>
      </c>
      <c r="J5" s="22">
        <f aca="true" t="shared" si="1" ref="J5:J17">SUM(G5:I5)</f>
        <v>5167180.45</v>
      </c>
      <c r="K5" s="23">
        <f aca="true" t="shared" si="2" ref="K5:K17">IF(J$18=0,"0.00%",J5/J$18)</f>
        <v>0.2214255537789655</v>
      </c>
      <c r="L5" s="37" t="e">
        <f>IF((G5+H5)=0,"0.00%",(#REF!+D5)/(G5+H5)-1)</f>
        <v>#REF!</v>
      </c>
      <c r="M5" s="38">
        <f>IF(I5=0,"0.00%",B5/I5-1)</f>
        <v>0.2929326727425472</v>
      </c>
      <c r="N5" s="39">
        <f aca="true" t="shared" si="3" ref="N5:N17">IF(J5=0,"0.00%",E5/J5-1)</f>
        <v>0.09242584512410423</v>
      </c>
    </row>
    <row r="6" spans="1:14" ht="15">
      <c r="A6" s="24" t="s">
        <v>16</v>
      </c>
      <c r="B6" s="25">
        <v>0</v>
      </c>
      <c r="C6" s="26">
        <v>0</v>
      </c>
      <c r="D6" s="26">
        <v>21967.25</v>
      </c>
      <c r="E6" s="22">
        <f aca="true" t="shared" si="4" ref="E5:E17">SUM(B6:D6)</f>
        <v>21967.25</v>
      </c>
      <c r="F6" s="35">
        <f t="shared" si="0"/>
        <v>0.0008329831459004685</v>
      </c>
      <c r="G6" s="25">
        <v>0</v>
      </c>
      <c r="H6" s="26">
        <v>0</v>
      </c>
      <c r="I6" s="26">
        <v>11837.21</v>
      </c>
      <c r="J6" s="22">
        <f t="shared" si="1"/>
        <v>11837.21</v>
      </c>
      <c r="K6" s="23">
        <f t="shared" si="2"/>
        <v>0.0005072516442594739</v>
      </c>
      <c r="L6" s="37" t="str">
        <f aca="true" t="shared" si="5" ref="L5:L17">IF((G6+H6)=0,"0.00%",(B6+C6)/(G6+H6)-1)</f>
        <v>0.00%</v>
      </c>
      <c r="M6" s="38">
        <f aca="true" t="shared" si="6" ref="M5:M17">IF(I6=0,"0.00%",D6/I6-1)</f>
        <v>0.8557793601701753</v>
      </c>
      <c r="N6" s="39">
        <f t="shared" si="3"/>
        <v>0.8557793601701753</v>
      </c>
    </row>
    <row r="7" spans="1:14" ht="15">
      <c r="A7" s="24" t="s">
        <v>17</v>
      </c>
      <c r="B7" s="25">
        <v>1098213.87</v>
      </c>
      <c r="C7" s="26">
        <v>209834.33</v>
      </c>
      <c r="D7" s="26">
        <v>88695.79</v>
      </c>
      <c r="E7" s="22">
        <f t="shared" si="4"/>
        <v>1396743.9900000002</v>
      </c>
      <c r="F7" s="35">
        <f t="shared" si="0"/>
        <v>0.05296358000240234</v>
      </c>
      <c r="G7" s="25">
        <v>686190.89</v>
      </c>
      <c r="H7" s="26">
        <v>165200.12</v>
      </c>
      <c r="I7" s="26">
        <v>64630.59</v>
      </c>
      <c r="J7" s="22">
        <f t="shared" si="1"/>
        <v>916021.6</v>
      </c>
      <c r="K7" s="23">
        <f t="shared" si="2"/>
        <v>0.039253630101788686</v>
      </c>
      <c r="L7" s="37">
        <f t="shared" si="5"/>
        <v>0.5363659994483618</v>
      </c>
      <c r="M7" s="38">
        <f t="shared" si="6"/>
        <v>0.37234999711436956</v>
      </c>
      <c r="N7" s="39">
        <f t="shared" si="3"/>
        <v>0.5247937275714898</v>
      </c>
    </row>
    <row r="8" spans="1:14" ht="15">
      <c r="A8" s="24" t="s">
        <v>18</v>
      </c>
      <c r="B8" s="25">
        <v>2410.55</v>
      </c>
      <c r="C8" s="26">
        <v>101.55</v>
      </c>
      <c r="D8" s="26">
        <v>7463.72</v>
      </c>
      <c r="E8" s="22">
        <f t="shared" si="4"/>
        <v>9975.82</v>
      </c>
      <c r="F8" s="35">
        <f t="shared" si="0"/>
        <v>0.00037827629432618157</v>
      </c>
      <c r="G8" s="25">
        <v>227.38</v>
      </c>
      <c r="H8" s="26">
        <v>220</v>
      </c>
      <c r="I8" s="26">
        <v>5502.25</v>
      </c>
      <c r="J8" s="22">
        <f t="shared" si="1"/>
        <v>5949.63</v>
      </c>
      <c r="K8" s="23">
        <f t="shared" si="2"/>
        <v>0.0002549553146590703</v>
      </c>
      <c r="L8" s="37">
        <f t="shared" si="5"/>
        <v>4.615137019983013</v>
      </c>
      <c r="M8" s="38">
        <f t="shared" si="6"/>
        <v>0.3564850742877914</v>
      </c>
      <c r="N8" s="39">
        <f t="shared" si="3"/>
        <v>0.6767126695273487</v>
      </c>
    </row>
    <row r="9" spans="1:14" ht="15">
      <c r="A9" s="24" t="s">
        <v>19</v>
      </c>
      <c r="B9" s="25">
        <v>4249.29</v>
      </c>
      <c r="C9" s="26">
        <v>13836.76</v>
      </c>
      <c r="D9" s="26">
        <v>420</v>
      </c>
      <c r="E9" s="22">
        <f t="shared" si="4"/>
        <v>18506.05</v>
      </c>
      <c r="F9" s="35">
        <f t="shared" si="0"/>
        <v>0.0007017368012469182</v>
      </c>
      <c r="G9" s="25">
        <v>5210.25</v>
      </c>
      <c r="H9" s="26">
        <v>27296.6</v>
      </c>
      <c r="I9" s="26">
        <v>0</v>
      </c>
      <c r="J9" s="22">
        <f t="shared" si="1"/>
        <v>32506.85</v>
      </c>
      <c r="K9" s="23">
        <f t="shared" si="2"/>
        <v>0.0013929932063548825</v>
      </c>
      <c r="L9" s="37">
        <f t="shared" si="5"/>
        <v>-0.4436234209097467</v>
      </c>
      <c r="M9" s="38" t="str">
        <f t="shared" si="6"/>
        <v>0.00%</v>
      </c>
      <c r="N9" s="39">
        <f t="shared" si="3"/>
        <v>-0.43070306719968254</v>
      </c>
    </row>
    <row r="10" spans="1:14" ht="15">
      <c r="A10" s="24" t="s">
        <v>20</v>
      </c>
      <c r="B10" s="25">
        <v>464199.98</v>
      </c>
      <c r="C10" s="26">
        <v>82834.04</v>
      </c>
      <c r="D10" s="26">
        <v>977096.5</v>
      </c>
      <c r="E10" s="22">
        <f t="shared" si="4"/>
        <v>1524130.52</v>
      </c>
      <c r="F10" s="35">
        <f t="shared" si="0"/>
        <v>0.057793990386257585</v>
      </c>
      <c r="G10" s="25">
        <v>403702.47</v>
      </c>
      <c r="H10" s="26">
        <v>60441.03</v>
      </c>
      <c r="I10" s="26">
        <v>873834.48</v>
      </c>
      <c r="J10" s="22">
        <f t="shared" si="1"/>
        <v>1337977.98</v>
      </c>
      <c r="K10" s="23">
        <f t="shared" si="2"/>
        <v>0.05733543042135516</v>
      </c>
      <c r="L10" s="37">
        <f t="shared" si="5"/>
        <v>0.17858813061046863</v>
      </c>
      <c r="M10" s="38">
        <f t="shared" si="6"/>
        <v>0.11817114380746352</v>
      </c>
      <c r="N10" s="39">
        <f t="shared" si="3"/>
        <v>0.13912974860767147</v>
      </c>
    </row>
    <row r="11" spans="1:14" ht="15">
      <c r="A11" s="24" t="s">
        <v>21</v>
      </c>
      <c r="B11" s="25">
        <v>0</v>
      </c>
      <c r="C11" s="26">
        <v>6207.43</v>
      </c>
      <c r="D11" s="26">
        <v>414.5</v>
      </c>
      <c r="E11" s="22">
        <f t="shared" si="4"/>
        <v>6621.93</v>
      </c>
      <c r="F11" s="35">
        <f t="shared" si="0"/>
        <v>0.0002510990717241662</v>
      </c>
      <c r="G11" s="25">
        <v>0</v>
      </c>
      <c r="H11" s="26">
        <v>6208.24</v>
      </c>
      <c r="I11" s="26">
        <v>0</v>
      </c>
      <c r="J11" s="22">
        <f t="shared" si="1"/>
        <v>6208.24</v>
      </c>
      <c r="K11" s="23">
        <f t="shared" si="2"/>
        <v>0.0002660373473105095</v>
      </c>
      <c r="L11" s="37">
        <f t="shared" si="5"/>
        <v>-0.0001304717601122718</v>
      </c>
      <c r="M11" s="38" t="str">
        <f t="shared" si="6"/>
        <v>0.00%</v>
      </c>
      <c r="N11" s="39">
        <f t="shared" si="3"/>
        <v>0.06663563264306793</v>
      </c>
    </row>
    <row r="12" spans="1:14" ht="15">
      <c r="A12" s="24" t="s">
        <v>22</v>
      </c>
      <c r="B12" s="25">
        <v>842631.91</v>
      </c>
      <c r="C12" s="26">
        <v>893146.28</v>
      </c>
      <c r="D12" s="26">
        <v>36975.67</v>
      </c>
      <c r="E12" s="22">
        <f t="shared" si="4"/>
        <v>1772753.8599999999</v>
      </c>
      <c r="F12" s="35">
        <f t="shared" si="0"/>
        <v>0.06722161796355933</v>
      </c>
      <c r="G12" s="25">
        <v>776783.02</v>
      </c>
      <c r="H12" s="26">
        <v>880731.4</v>
      </c>
      <c r="I12" s="26">
        <v>45259.5</v>
      </c>
      <c r="J12" s="22">
        <f t="shared" si="1"/>
        <v>1702773.92</v>
      </c>
      <c r="K12" s="23">
        <f t="shared" si="2"/>
        <v>0.07296777456192378</v>
      </c>
      <c r="L12" s="37">
        <f t="shared" si="5"/>
        <v>0.04721754999875061</v>
      </c>
      <c r="M12" s="38">
        <f t="shared" si="6"/>
        <v>-0.1830296401860383</v>
      </c>
      <c r="N12" s="39">
        <f t="shared" si="3"/>
        <v>0.041097610891291936</v>
      </c>
    </row>
    <row r="13" spans="1:14" ht="15">
      <c r="A13" s="24" t="s">
        <v>23</v>
      </c>
      <c r="B13" s="25">
        <v>879221.79</v>
      </c>
      <c r="C13" s="26">
        <v>211165.96</v>
      </c>
      <c r="D13" s="26">
        <v>2449</v>
      </c>
      <c r="E13" s="22">
        <f t="shared" si="4"/>
        <v>1092836.75</v>
      </c>
      <c r="F13" s="35">
        <f t="shared" si="0"/>
        <v>0.041439624621682</v>
      </c>
      <c r="G13" s="25">
        <v>721414.53</v>
      </c>
      <c r="H13" s="26">
        <v>175105.74</v>
      </c>
      <c r="I13" s="26">
        <v>1920</v>
      </c>
      <c r="J13" s="22">
        <f t="shared" si="1"/>
        <v>898440.27</v>
      </c>
      <c r="K13" s="23">
        <f t="shared" si="2"/>
        <v>0.03850022971852537</v>
      </c>
      <c r="L13" s="37">
        <f t="shared" si="5"/>
        <v>0.21624439121716676</v>
      </c>
      <c r="M13" s="38">
        <f t="shared" si="6"/>
        <v>0.27552083333333344</v>
      </c>
      <c r="N13" s="39">
        <f t="shared" si="3"/>
        <v>0.21637106716064713</v>
      </c>
    </row>
    <row r="14" spans="1:14" ht="15">
      <c r="A14" s="24" t="s">
        <v>24</v>
      </c>
      <c r="B14" s="25">
        <v>8250401.01</v>
      </c>
      <c r="C14" s="26">
        <v>189317.3</v>
      </c>
      <c r="D14" s="26">
        <v>167225.84</v>
      </c>
      <c r="E14" s="22">
        <f t="shared" si="4"/>
        <v>8606944.15</v>
      </c>
      <c r="F14" s="35">
        <f t="shared" si="0"/>
        <v>0.32636945519610483</v>
      </c>
      <c r="G14" s="25">
        <v>7264111.29</v>
      </c>
      <c r="H14" s="26">
        <v>125712.79</v>
      </c>
      <c r="I14" s="26">
        <v>90096.6</v>
      </c>
      <c r="J14" s="22">
        <f t="shared" si="1"/>
        <v>7479920.68</v>
      </c>
      <c r="K14" s="23">
        <f t="shared" si="2"/>
        <v>0.3205317861101089</v>
      </c>
      <c r="L14" s="37">
        <f t="shared" si="5"/>
        <v>0.14207296664090552</v>
      </c>
      <c r="M14" s="38">
        <f t="shared" si="6"/>
        <v>0.8560727041863954</v>
      </c>
      <c r="N14" s="39">
        <f t="shared" si="3"/>
        <v>0.15067318467874458</v>
      </c>
    </row>
    <row r="15" spans="1:14" ht="15">
      <c r="A15" s="24" t="s">
        <v>25</v>
      </c>
      <c r="B15" s="25">
        <v>2824.45</v>
      </c>
      <c r="C15" s="26">
        <v>233912.9</v>
      </c>
      <c r="D15" s="26">
        <v>54787.12</v>
      </c>
      <c r="E15" s="22">
        <f t="shared" si="4"/>
        <v>291524.47000000003</v>
      </c>
      <c r="F15" s="35">
        <f t="shared" si="0"/>
        <v>0.011054409183105159</v>
      </c>
      <c r="G15" s="25">
        <v>106406.82</v>
      </c>
      <c r="H15" s="26">
        <v>187057.17</v>
      </c>
      <c r="I15" s="26">
        <v>49220.09</v>
      </c>
      <c r="J15" s="22">
        <f t="shared" si="1"/>
        <v>342684.07999999996</v>
      </c>
      <c r="K15" s="23">
        <f t="shared" si="2"/>
        <v>0.014684800138000853</v>
      </c>
      <c r="L15" s="37">
        <f t="shared" si="5"/>
        <v>-0.19330017287640633</v>
      </c>
      <c r="M15" s="38">
        <f t="shared" si="6"/>
        <v>0.113104831787183</v>
      </c>
      <c r="N15" s="39">
        <f t="shared" si="3"/>
        <v>-0.14929088622967235</v>
      </c>
    </row>
    <row r="16" spans="1:14" ht="15">
      <c r="A16" s="24" t="s">
        <v>26</v>
      </c>
      <c r="B16" s="25">
        <v>2703033.83</v>
      </c>
      <c r="C16" s="26">
        <v>13784</v>
      </c>
      <c r="D16" s="27">
        <v>2053593.88</v>
      </c>
      <c r="E16" s="22">
        <f t="shared" si="4"/>
        <v>4770411.71</v>
      </c>
      <c r="F16" s="35">
        <f t="shared" si="0"/>
        <v>0.18089076026522363</v>
      </c>
      <c r="G16" s="25">
        <v>2551795.05</v>
      </c>
      <c r="H16" s="26">
        <v>13682</v>
      </c>
      <c r="I16" s="27">
        <v>1868759.83</v>
      </c>
      <c r="J16" s="22">
        <f t="shared" si="1"/>
        <v>4434236.88</v>
      </c>
      <c r="K16" s="23">
        <f t="shared" si="2"/>
        <v>0.19001723788088573</v>
      </c>
      <c r="L16" s="37">
        <f t="shared" si="5"/>
        <v>0.0589912819528049</v>
      </c>
      <c r="M16" s="38">
        <f t="shared" si="6"/>
        <v>0.09890733257039241</v>
      </c>
      <c r="N16" s="39">
        <f t="shared" si="3"/>
        <v>0.07581345766985725</v>
      </c>
    </row>
    <row r="17" spans="1:14" ht="15.75" thickBot="1">
      <c r="A17" s="28" t="s">
        <v>27</v>
      </c>
      <c r="B17" s="29">
        <v>1961.03</v>
      </c>
      <c r="C17" s="30">
        <v>35</v>
      </c>
      <c r="D17" s="30">
        <v>0.01</v>
      </c>
      <c r="E17" s="22">
        <f t="shared" si="4"/>
        <v>1996.04</v>
      </c>
      <c r="F17" s="35">
        <f t="shared" si="0"/>
        <v>7.568847618810598E-05</v>
      </c>
      <c r="G17" s="29">
        <v>1649.5</v>
      </c>
      <c r="H17" s="30">
        <v>92</v>
      </c>
      <c r="I17" s="30">
        <v>0</v>
      </c>
      <c r="J17" s="22">
        <f t="shared" si="1"/>
        <v>1741.5</v>
      </c>
      <c r="K17" s="23">
        <f t="shared" si="2"/>
        <v>7.462727606233849E-05</v>
      </c>
      <c r="L17" s="37">
        <f t="shared" si="5"/>
        <v>0.1461556129773185</v>
      </c>
      <c r="M17" s="38" t="str">
        <f t="shared" si="6"/>
        <v>0.00%</v>
      </c>
      <c r="N17" s="39">
        <f t="shared" si="3"/>
        <v>0.14616135515360318</v>
      </c>
    </row>
    <row r="18" spans="1:14" ht="16.5" thickBot="1" thickTop="1">
      <c r="A18" s="31" t="s">
        <v>28</v>
      </c>
      <c r="B18" s="32">
        <f>SUM(B4:B17)</f>
        <v>18181749.880000003</v>
      </c>
      <c r="C18" s="32">
        <f>SUM(C4:C17)</f>
        <v>2269435.97</v>
      </c>
      <c r="D18" s="32">
        <f>SUM(D4:D17)</f>
        <v>5920596.2299999995</v>
      </c>
      <c r="E18" s="32">
        <f>SUM(E4:E17)</f>
        <v>26371782.08</v>
      </c>
      <c r="F18" s="36">
        <f>IF(E$18=0,"0.00%",E18/E$18)</f>
        <v>1</v>
      </c>
      <c r="G18" s="34">
        <f>SUM(G4:G17)</f>
        <v>15938678.240000002</v>
      </c>
      <c r="H18" s="34">
        <f>SUM(H4:H17)</f>
        <v>1954485.2</v>
      </c>
      <c r="I18" s="32">
        <f>SUM(I4:I17)</f>
        <v>5442808.23</v>
      </c>
      <c r="J18" s="32">
        <f>SUM(J4:J17)</f>
        <v>23335971.669999998</v>
      </c>
      <c r="K18" s="33">
        <f>IF(J$18=0,"0.00%",J18/J$18)</f>
        <v>1</v>
      </c>
      <c r="L18" s="40">
        <f>IF(H18=0,"0.00%",(B18+C18)/(G18+H18)-1)</f>
        <v>0.1429608810413907</v>
      </c>
      <c r="M18" s="41">
        <f>IF(I18=0,"0.00%",D18/I18-1)</f>
        <v>0.08778336105367424</v>
      </c>
      <c r="N18" s="36">
        <f>IF(J18=0,"0.00%",E18/J18-1)</f>
        <v>0.1300914507838018</v>
      </c>
    </row>
    <row r="19" ht="13.5" thickTop="1"/>
  </sheetData>
  <sheetProtection/>
  <printOptions/>
  <pageMargins left="0.75" right="0.75" top="1" bottom="1" header="0.5" footer="0.5"/>
  <pageSetup fitToHeight="1" fitToWidth="1" orientation="landscape" paperSize="5" scale="69" r:id="rId1"/>
  <headerFooter alignWithMargins="0">
    <oddHeader>&amp;C&amp;"Arial,Bold"&amp;14National Airport Sales Jan 2014-2015</oddHeader>
    <oddFooter>&amp;LStatistics and Reference Materials/National Airport (Jan 14-15)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2015-02-26T16:19:56Z</cp:lastPrinted>
  <dcterms:created xsi:type="dcterms:W3CDTF">2008-03-06T19:16:26Z</dcterms:created>
  <dcterms:modified xsi:type="dcterms:W3CDTF">2015-02-26T16:24:16Z</dcterms:modified>
  <cp:category/>
  <cp:version/>
  <cp:contentType/>
  <cp:contentStatus/>
</cp:coreProperties>
</file>