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<sst xmlns="http://schemas.openxmlformats.org/spreadsheetml/2006/main" count="90" uniqueCount="34">
  <si>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</si>
  <si>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</si>
  <si>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</si>
  <si>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</si>
  <si>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</si>
  <si>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</si>
  <si>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</si>
  <si>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</si>
  <si>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</si>
  <si>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</si>
  <si>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</si>
  <si>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</si>
  <si>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</si>
  <si>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</si>
  <si>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</si>
  <si>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</si>
  <si>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</si>
  <si>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</si>
  <si>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</si>
  <si>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</si>
  <si>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</si>
  <si>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</si>
  <si>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</si>
  <si>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</si>
  <si>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</si>
  <si>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</si>
  <si>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</si>
  <si>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</si>
  <si>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</si>
  <si>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</si>
  <si>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Apr 14</t>
  </si>
  <si>
    <t>Jan - Apr 14</t>
  </si>
  <si>
    <t>Apr 15</t>
  </si>
  <si>
    <t>Jan - Apr 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</si>
</sst>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A13">
      <selection activeCell="E36" sqref="E36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2.8515625" style="0" bestFit="1" customWidth="1"/>
  </cols>
  <sheetData>
    <row r="1" spans="1:14" ht="16.5" thickBot="1" thickTop="1">
      <c r="A1" s="1" t="s">
        <v>0</v>
      </c>
      <c r="B1" s="2"/>
      <c r="C1" s="4"/>
      <c r="D1" s="4" t="s">
        <v>32</v>
      </c>
      <c r="E1" s="5"/>
      <c r="F1" s="6"/>
      <c r="G1" s="5"/>
      <c r="H1" s="7"/>
      <c r="I1" s="4" t="s">
        <v>30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871264.01</v>
      </c>
      <c r="C4" s="21">
        <v>440058.62</v>
      </c>
      <c r="D4" s="22">
        <v>9451.15</v>
      </c>
      <c r="E4" s="22">
        <f>SUM(B4:D4)</f>
        <v>1320773.7799999998</v>
      </c>
      <c r="F4" s="40">
        <f>IF(E$18=0,"0.00%",E4/E$18)</f>
        <v>0.047674150077153137</v>
      </c>
      <c r="G4" s="20">
        <v>709152.98</v>
      </c>
      <c r="H4" s="21">
        <v>426292.65</v>
      </c>
      <c r="I4" s="22">
        <v>2589.71</v>
      </c>
      <c r="J4" s="22">
        <f>SUM(G4:I4)</f>
        <v>1138035.3399999999</v>
      </c>
      <c r="K4" s="23">
        <f>IF(J$18=0,"0.00%",J4/J$18)</f>
        <v>0.04801229941397476</v>
      </c>
      <c r="L4" s="42">
        <f>IF((G4+H4)=0,"0.00%",(B4+C4)/(G4+H4)-1)</f>
        <v>0.15489689277328056</v>
      </c>
      <c r="M4" s="43">
        <f>IF(I4=0,"0.00%",D4/I4-1)</f>
        <v>2.6495012955118526</v>
      </c>
      <c r="N4" s="44">
        <f>IF(J4=0,"0.00%",E4/J4-1)</f>
        <v>0.1605736074944737</v>
      </c>
    </row>
    <row r="5" spans="1:14" ht="15">
      <c r="A5" s="24" t="s">
        <v>15</v>
      </c>
      <c r="B5" s="25">
        <v>2912788.04</v>
      </c>
      <c r="C5" s="26">
        <v>0</v>
      </c>
      <c r="D5" s="26">
        <v>2571790.25</v>
      </c>
      <c r="E5" s="22">
        <f aca="true" t="shared" si="0" ref="E5:E17">SUM(B5:D5)</f>
        <v>5484578.29</v>
      </c>
      <c r="F5" s="40">
        <f aca="true" t="shared" si="1" ref="F5:F17">IF(E$18=0,"0.00%",E5/E$18)</f>
        <v>0.19796926049467453</v>
      </c>
      <c r="G5" s="25">
        <v>2490406.48</v>
      </c>
      <c r="H5" s="26">
        <v>0</v>
      </c>
      <c r="I5" s="26">
        <v>2294399.05</v>
      </c>
      <c r="J5" s="22">
        <f aca="true" t="shared" si="2" ref="J5:J17">SUM(G5:I5)</f>
        <v>4784805.529999999</v>
      </c>
      <c r="K5" s="23">
        <f aca="true" t="shared" si="3" ref="K5:K17">IF(J$18=0,"0.00%",J5/J$18)</f>
        <v>0.20186501039941535</v>
      </c>
      <c r="L5" s="42">
        <f aca="true" t="shared" si="4" ref="L5:L17">IF((G5+H5)=0,"0.00%",(B5+C5)/(G5+H5)-1)</f>
        <v>0.1696034616806812</v>
      </c>
      <c r="M5" s="43">
        <f aca="true" t="shared" si="5" ref="M5:M17">IF(I5=0,"0.00%",D5/I5-1)</f>
        <v>0.12089928297346542</v>
      </c>
      <c r="N5" s="44">
        <f aca="true" t="shared" si="6" ref="N5:N17">IF(J5=0,"0.00%",E5/J5-1)</f>
        <v>0.14624894483433715</v>
      </c>
    </row>
    <row r="6" spans="1:14" ht="15">
      <c r="A6" s="24" t="s">
        <v>16</v>
      </c>
      <c r="B6" s="25">
        <v>0</v>
      </c>
      <c r="C6" s="26">
        <v>0</v>
      </c>
      <c r="D6" s="26">
        <v>25464.89</v>
      </c>
      <c r="E6" s="22">
        <f t="shared" si="0"/>
        <v>25464.89</v>
      </c>
      <c r="F6" s="40">
        <f t="shared" si="1"/>
        <v>0.0009191710237904605</v>
      </c>
      <c r="G6" s="25">
        <v>0</v>
      </c>
      <c r="H6" s="26">
        <v>0</v>
      </c>
      <c r="I6" s="26">
        <v>16475.29</v>
      </c>
      <c r="J6" s="22">
        <f t="shared" si="2"/>
        <v>16475.29</v>
      </c>
      <c r="K6" s="23">
        <f t="shared" si="3"/>
        <v>0.0006950720497063513</v>
      </c>
      <c r="L6" s="42" t="str">
        <f t="shared" si="4"/>
        <v>0.00%</v>
      </c>
      <c r="M6" s="43">
        <f t="shared" si="5"/>
        <v>0.5456413817298511</v>
      </c>
      <c r="N6" s="44">
        <f t="shared" si="6"/>
        <v>0.5456413817298511</v>
      </c>
    </row>
    <row r="7" spans="1:14" ht="15">
      <c r="A7" s="24" t="s">
        <v>17</v>
      </c>
      <c r="B7" s="25">
        <v>1062748.42</v>
      </c>
      <c r="C7" s="26">
        <v>181632.97</v>
      </c>
      <c r="D7" s="26">
        <v>92319.8</v>
      </c>
      <c r="E7" s="22">
        <f t="shared" si="0"/>
        <v>1336701.19</v>
      </c>
      <c r="F7" s="40">
        <f t="shared" si="1"/>
        <v>0.04824905983549219</v>
      </c>
      <c r="G7" s="25">
        <v>809534.06</v>
      </c>
      <c r="H7" s="26">
        <v>172837.42</v>
      </c>
      <c r="I7" s="26">
        <v>67416.35</v>
      </c>
      <c r="J7" s="22">
        <f t="shared" si="2"/>
        <v>1049787.83</v>
      </c>
      <c r="K7" s="23">
        <f t="shared" si="3"/>
        <v>0.044289246426307674</v>
      </c>
      <c r="L7" s="42">
        <f t="shared" si="4"/>
        <v>0.2667116415065305</v>
      </c>
      <c r="M7" s="43">
        <f t="shared" si="5"/>
        <v>0.3693977796187422</v>
      </c>
      <c r="N7" s="44">
        <f t="shared" si="6"/>
        <v>0.2733060450891298</v>
      </c>
    </row>
    <row r="8" spans="1:14" ht="15">
      <c r="A8" s="24" t="s">
        <v>18</v>
      </c>
      <c r="B8" s="25">
        <v>3913.56</v>
      </c>
      <c r="C8" s="26">
        <v>168.35</v>
      </c>
      <c r="D8" s="26">
        <v>6186.75</v>
      </c>
      <c r="E8" s="22">
        <f t="shared" si="0"/>
        <v>10268.66</v>
      </c>
      <c r="F8" s="40">
        <f t="shared" si="1"/>
        <v>0.00037065366177337306</v>
      </c>
      <c r="G8" s="25">
        <v>183.62</v>
      </c>
      <c r="H8" s="26">
        <v>198.05</v>
      </c>
      <c r="I8" s="26">
        <v>4555.18</v>
      </c>
      <c r="J8" s="22">
        <f t="shared" si="2"/>
        <v>4936.85</v>
      </c>
      <c r="K8" s="23">
        <f t="shared" si="3"/>
        <v>0.00020827957799788655</v>
      </c>
      <c r="L8" s="42">
        <f t="shared" si="4"/>
        <v>9.694867293735426</v>
      </c>
      <c r="M8" s="43">
        <f t="shared" si="5"/>
        <v>0.358179040125747</v>
      </c>
      <c r="N8" s="44">
        <f t="shared" si="6"/>
        <v>1.0800024306997376</v>
      </c>
    </row>
    <row r="9" spans="1:14" ht="15">
      <c r="A9" s="24" t="s">
        <v>19</v>
      </c>
      <c r="B9" s="25">
        <v>2405.2</v>
      </c>
      <c r="C9" s="26">
        <v>11034.23</v>
      </c>
      <c r="D9" s="26">
        <v>360</v>
      </c>
      <c r="E9" s="22">
        <f t="shared" si="0"/>
        <v>13799.43</v>
      </c>
      <c r="F9" s="40">
        <f t="shared" si="1"/>
        <v>0.0004980989983002005</v>
      </c>
      <c r="G9" s="25">
        <v>6202.34</v>
      </c>
      <c r="H9" s="26">
        <v>21116.91</v>
      </c>
      <c r="I9" s="26">
        <v>0</v>
      </c>
      <c r="J9" s="22">
        <f t="shared" si="2"/>
        <v>27319.25</v>
      </c>
      <c r="K9" s="23">
        <f t="shared" si="3"/>
        <v>0.001152565271624368</v>
      </c>
      <c r="L9" s="42">
        <f t="shared" si="4"/>
        <v>-0.5080600675347968</v>
      </c>
      <c r="M9" s="43" t="str">
        <f t="shared" si="5"/>
        <v>0.00%</v>
      </c>
      <c r="N9" s="44">
        <f t="shared" si="6"/>
        <v>-0.49488254618995764</v>
      </c>
    </row>
    <row r="10" spans="1:14" ht="15">
      <c r="A10" s="24" t="s">
        <v>20</v>
      </c>
      <c r="B10" s="25">
        <v>514965.13</v>
      </c>
      <c r="C10" s="26">
        <v>96041.51</v>
      </c>
      <c r="D10" s="26">
        <v>1108250.55</v>
      </c>
      <c r="E10" s="22">
        <f t="shared" si="0"/>
        <v>1719257.19</v>
      </c>
      <c r="F10" s="40">
        <f t="shared" si="1"/>
        <v>0.06205765630605159</v>
      </c>
      <c r="G10" s="25">
        <v>442732.9</v>
      </c>
      <c r="H10" s="26">
        <v>76928.31</v>
      </c>
      <c r="I10" s="26">
        <v>943749.81</v>
      </c>
      <c r="J10" s="22">
        <f t="shared" si="2"/>
        <v>1463411.02</v>
      </c>
      <c r="K10" s="23">
        <f t="shared" si="3"/>
        <v>0.06173949576816324</v>
      </c>
      <c r="L10" s="42">
        <f t="shared" si="4"/>
        <v>0.17577881173774745</v>
      </c>
      <c r="M10" s="43">
        <f t="shared" si="5"/>
        <v>0.1743054549595089</v>
      </c>
      <c r="N10" s="44">
        <f t="shared" si="6"/>
        <v>0.17482864793515085</v>
      </c>
    </row>
    <row r="11" spans="1:14" ht="15">
      <c r="A11" s="24" t="s">
        <v>21</v>
      </c>
      <c r="B11" s="25">
        <v>0</v>
      </c>
      <c r="C11" s="26">
        <v>8295.15</v>
      </c>
      <c r="D11" s="26">
        <v>766.45</v>
      </c>
      <c r="E11" s="22">
        <f t="shared" si="0"/>
        <v>9061.6</v>
      </c>
      <c r="F11" s="40">
        <f t="shared" si="1"/>
        <v>0.00032708408122633306</v>
      </c>
      <c r="G11" s="25">
        <v>0</v>
      </c>
      <c r="H11" s="26">
        <v>4947.29</v>
      </c>
      <c r="I11" s="26">
        <v>0</v>
      </c>
      <c r="J11" s="22">
        <f t="shared" si="2"/>
        <v>4947.29</v>
      </c>
      <c r="K11" s="23">
        <f t="shared" si="3"/>
        <v>0.00020872002864846288</v>
      </c>
      <c r="L11" s="42">
        <f t="shared" si="4"/>
        <v>0.6767058328903297</v>
      </c>
      <c r="M11" s="43" t="str">
        <f t="shared" si="5"/>
        <v>0.00%</v>
      </c>
      <c r="N11" s="44">
        <f t="shared" si="6"/>
        <v>0.8316290332687188</v>
      </c>
    </row>
    <row r="12" spans="1:14" ht="15">
      <c r="A12" s="24" t="s">
        <v>22</v>
      </c>
      <c r="B12" s="25">
        <v>1191320.42</v>
      </c>
      <c r="C12" s="26">
        <v>1153667.69</v>
      </c>
      <c r="D12" s="26">
        <v>59217.11</v>
      </c>
      <c r="E12" s="22">
        <f t="shared" si="0"/>
        <v>2404205.2199999997</v>
      </c>
      <c r="F12" s="40">
        <f t="shared" si="1"/>
        <v>0.08678128095074313</v>
      </c>
      <c r="G12" s="25">
        <v>837357.54</v>
      </c>
      <c r="H12" s="26">
        <v>1018341.24</v>
      </c>
      <c r="I12" s="26">
        <v>40882.33</v>
      </c>
      <c r="J12" s="22">
        <f t="shared" si="2"/>
        <v>1896581.11</v>
      </c>
      <c r="K12" s="23">
        <f t="shared" si="3"/>
        <v>0.08001440457570379</v>
      </c>
      <c r="L12" s="42">
        <f t="shared" si="4"/>
        <v>0.2636685087436441</v>
      </c>
      <c r="M12" s="43">
        <f t="shared" si="5"/>
        <v>0.448476884756813</v>
      </c>
      <c r="N12" s="44">
        <f t="shared" si="6"/>
        <v>0.2676522018085479</v>
      </c>
    </row>
    <row r="13" spans="1:14" ht="15">
      <c r="A13" s="24" t="s">
        <v>23</v>
      </c>
      <c r="B13" s="25">
        <v>979812.41</v>
      </c>
      <c r="C13" s="26">
        <v>221951.66</v>
      </c>
      <c r="D13" s="26">
        <v>2546.2</v>
      </c>
      <c r="E13" s="22">
        <f t="shared" si="0"/>
        <v>1204310.27</v>
      </c>
      <c r="F13" s="40">
        <f t="shared" si="1"/>
        <v>0.043470327334509035</v>
      </c>
      <c r="G13" s="25">
        <v>759974.68</v>
      </c>
      <c r="H13" s="26">
        <v>167386.55</v>
      </c>
      <c r="I13" s="26">
        <v>2612.8</v>
      </c>
      <c r="J13" s="22">
        <f t="shared" si="2"/>
        <v>929974.03</v>
      </c>
      <c r="K13" s="23">
        <f t="shared" si="3"/>
        <v>0.039234450817301286</v>
      </c>
      <c r="L13" s="42">
        <f t="shared" si="4"/>
        <v>0.2958963898027094</v>
      </c>
      <c r="M13" s="43">
        <f t="shared" si="5"/>
        <v>-0.025489895897122028</v>
      </c>
      <c r="N13" s="44">
        <f t="shared" si="6"/>
        <v>0.2949934419136413</v>
      </c>
    </row>
    <row r="14" spans="1:14" ht="15">
      <c r="A14" s="24" t="s">
        <v>24</v>
      </c>
      <c r="B14" s="25">
        <v>9570245.55</v>
      </c>
      <c r="C14" s="26">
        <v>221548.5</v>
      </c>
      <c r="D14" s="26">
        <v>178499.47</v>
      </c>
      <c r="E14" s="22">
        <f t="shared" si="0"/>
        <v>9970293.520000001</v>
      </c>
      <c r="F14" s="40">
        <f t="shared" si="1"/>
        <v>0.35988393832723387</v>
      </c>
      <c r="G14" s="25">
        <v>7836572.48</v>
      </c>
      <c r="H14" s="26">
        <v>197551.4</v>
      </c>
      <c r="I14" s="26">
        <v>117035.52</v>
      </c>
      <c r="J14" s="22">
        <f t="shared" si="2"/>
        <v>8151159.4</v>
      </c>
      <c r="K14" s="23">
        <f t="shared" si="3"/>
        <v>0.34388730466299483</v>
      </c>
      <c r="L14" s="42">
        <f t="shared" si="4"/>
        <v>0.21877558726415858</v>
      </c>
      <c r="M14" s="43">
        <f t="shared" si="5"/>
        <v>0.5251734687042018</v>
      </c>
      <c r="N14" s="44">
        <f t="shared" si="6"/>
        <v>0.22317489215092534</v>
      </c>
    </row>
    <row r="15" spans="1:14" ht="15">
      <c r="A15" s="24" t="s">
        <v>25</v>
      </c>
      <c r="B15" s="25">
        <v>2446.8</v>
      </c>
      <c r="C15" s="26">
        <v>241849.62</v>
      </c>
      <c r="D15" s="26">
        <v>49337.3</v>
      </c>
      <c r="E15" s="22">
        <f t="shared" si="0"/>
        <v>293633.72</v>
      </c>
      <c r="F15" s="40">
        <f t="shared" si="1"/>
        <v>0.010598891533864917</v>
      </c>
      <c r="G15" s="25">
        <v>32975.69</v>
      </c>
      <c r="H15" s="26">
        <v>178586.56</v>
      </c>
      <c r="I15" s="26">
        <v>52704.56</v>
      </c>
      <c r="J15" s="22">
        <f t="shared" si="2"/>
        <v>264266.81</v>
      </c>
      <c r="K15" s="23">
        <f t="shared" si="3"/>
        <v>0.0111490889262683</v>
      </c>
      <c r="L15" s="42">
        <f t="shared" si="4"/>
        <v>0.15472594945459317</v>
      </c>
      <c r="M15" s="43">
        <f t="shared" si="5"/>
        <v>-0.0638893484738321</v>
      </c>
      <c r="N15" s="44">
        <f t="shared" si="6"/>
        <v>0.1111259866496288</v>
      </c>
    </row>
    <row r="16" spans="1:14" ht="15">
      <c r="A16" s="24" t="s">
        <v>26</v>
      </c>
      <c r="B16" s="25">
        <v>2142777.06</v>
      </c>
      <c r="C16" s="26">
        <v>13930</v>
      </c>
      <c r="D16" s="27">
        <v>1753878.13</v>
      </c>
      <c r="E16" s="22">
        <f t="shared" si="0"/>
        <v>3910585.19</v>
      </c>
      <c r="F16" s="40">
        <f t="shared" si="1"/>
        <v>0.1411550017577972</v>
      </c>
      <c r="G16" s="25">
        <v>2261874.59</v>
      </c>
      <c r="H16" s="26">
        <v>5939</v>
      </c>
      <c r="I16" s="27">
        <v>1701462.29</v>
      </c>
      <c r="J16" s="22">
        <f t="shared" si="2"/>
        <v>3969275.88</v>
      </c>
      <c r="K16" s="23">
        <f t="shared" si="3"/>
        <v>0.1674588260213678</v>
      </c>
      <c r="L16" s="42">
        <f t="shared" si="4"/>
        <v>-0.04899279662575784</v>
      </c>
      <c r="M16" s="43">
        <f t="shared" si="5"/>
        <v>0.030806348344047052</v>
      </c>
      <c r="N16" s="44">
        <f t="shared" si="6"/>
        <v>-0.014786246099880551</v>
      </c>
    </row>
    <row r="17" spans="1:14" ht="15.75" thickBot="1">
      <c r="A17" s="28" t="s">
        <v>27</v>
      </c>
      <c r="B17" s="29">
        <v>1258.47</v>
      </c>
      <c r="C17" s="30">
        <v>0</v>
      </c>
      <c r="D17" s="30">
        <v>0.01</v>
      </c>
      <c r="E17" s="22">
        <f t="shared" si="0"/>
        <v>1258.48</v>
      </c>
      <c r="F17" s="40">
        <f t="shared" si="1"/>
        <v>4.5425617390054255E-05</v>
      </c>
      <c r="G17" s="29">
        <v>2020.34</v>
      </c>
      <c r="H17" s="30">
        <v>0</v>
      </c>
      <c r="I17" s="30">
        <v>0.01</v>
      </c>
      <c r="J17" s="22">
        <f t="shared" si="2"/>
        <v>2020.35</v>
      </c>
      <c r="K17" s="23">
        <f t="shared" si="3"/>
        <v>8.523606052605001E-05</v>
      </c>
      <c r="L17" s="42">
        <f t="shared" si="4"/>
        <v>-0.37709989407723443</v>
      </c>
      <c r="M17" s="43">
        <f t="shared" si="5"/>
        <v>0</v>
      </c>
      <c r="N17" s="44">
        <f t="shared" si="6"/>
        <v>-0.3770980275694805</v>
      </c>
    </row>
    <row r="18" spans="1:14" ht="16.5" thickBot="1" thickTop="1">
      <c r="A18" s="31" t="s">
        <v>28</v>
      </c>
      <c r="B18" s="32">
        <f>SUM(B4:B17)</f>
        <v>19255945.07</v>
      </c>
      <c r="C18" s="32">
        <f>SUM(C4:C17)</f>
        <v>2590178.3000000003</v>
      </c>
      <c r="D18" s="32">
        <f>SUM(D4:D17)</f>
        <v>5858068.06</v>
      </c>
      <c r="E18" s="32">
        <f>SUM(E4:E17)</f>
        <v>27704191.43</v>
      </c>
      <c r="F18" s="41">
        <f>IF(E$18=0,"0.00%",E18/E$18)</f>
        <v>1</v>
      </c>
      <c r="G18" s="34">
        <f>SUM(G4:G17)</f>
        <v>16188987.7</v>
      </c>
      <c r="H18" s="34">
        <f>SUM(H4:H17)</f>
        <v>2270125.38</v>
      </c>
      <c r="I18" s="32">
        <f>SUM(I4:I17)</f>
        <v>5243882.9</v>
      </c>
      <c r="J18" s="32">
        <f>SUM(J4:J17)</f>
        <v>23702995.979999997</v>
      </c>
      <c r="K18" s="33">
        <f>IF(J$18=0,"0.00%",J18/J$18)</f>
        <v>1</v>
      </c>
      <c r="L18" s="45">
        <f>IF(H18=0,"0.00%",(B18+C18)/(G18+H18)-1)</f>
        <v>0.1834871629704542</v>
      </c>
      <c r="M18" s="46">
        <f>IF(I18=0,"0.00%",D18/I18-1)</f>
        <v>0.1171241180843301</v>
      </c>
      <c r="N18" s="41">
        <f>IF(J18=0,"0.00%",E18/J18-1)</f>
        <v>0.16880547308771066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33</v>
      </c>
      <c r="E20" s="5"/>
      <c r="F20" s="6"/>
      <c r="G20" s="5"/>
      <c r="H20" s="7"/>
      <c r="I20" s="39" t="s">
        <v>31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3543071.51</v>
      </c>
      <c r="C23" s="21">
        <v>1771994.34</v>
      </c>
      <c r="D23" s="22">
        <v>32802.25</v>
      </c>
      <c r="E23" s="22">
        <f>SUM(B23:D23)</f>
        <v>5347868.1</v>
      </c>
      <c r="F23" s="23">
        <f>IF(E$37=0,"0.00%",E23/E$37)</f>
        <v>0.04528243011151884</v>
      </c>
      <c r="G23" s="20">
        <v>2922673.28</v>
      </c>
      <c r="H23" s="21">
        <v>1546746.44</v>
      </c>
      <c r="I23" s="22">
        <v>9989.8</v>
      </c>
      <c r="J23" s="22">
        <f>SUM(G23:I23)</f>
        <v>4479409.52</v>
      </c>
      <c r="K23" s="23">
        <f>IF(J$37=0,"0.00%",J23/J$37)</f>
        <v>0.04572201716470856</v>
      </c>
      <c r="L23" s="42">
        <f>IF((G23+H23)=0,"0.00",(B23+C23)/(G23+H23)-1)</f>
        <v>0.18920714163761732</v>
      </c>
      <c r="M23" s="43">
        <f>IF(I23=0,"0.00%",D23/I23-1)</f>
        <v>2.2835742457306454</v>
      </c>
      <c r="N23" s="44">
        <f>IF(J23=0,"0.00%",E23/J23-1)</f>
        <v>0.19387791540881483</v>
      </c>
    </row>
    <row r="24" spans="1:14" ht="15">
      <c r="A24" s="24" t="s">
        <v>15</v>
      </c>
      <c r="B24" s="25">
        <v>13096315.34</v>
      </c>
      <c r="C24" s="26">
        <v>0</v>
      </c>
      <c r="D24" s="26">
        <v>10856748.28</v>
      </c>
      <c r="E24" s="22">
        <f aca="true" t="shared" si="7" ref="E24:E36">SUM(B24:D24)</f>
        <v>23953063.619999997</v>
      </c>
      <c r="F24" s="23">
        <f aca="true" t="shared" si="8" ref="F24:F36">IF(E$37=0,"0.00%",E24/E$37)</f>
        <v>0.2028196860968606</v>
      </c>
      <c r="G24" s="25">
        <v>11193469.87</v>
      </c>
      <c r="H24" s="26">
        <v>0</v>
      </c>
      <c r="I24" s="26">
        <v>9521557.99</v>
      </c>
      <c r="J24" s="22">
        <f aca="true" t="shared" si="9" ref="J24:J36">SUM(G24:I24)</f>
        <v>20715027.86</v>
      </c>
      <c r="K24" s="23">
        <f aca="true" t="shared" si="10" ref="K24:K36">IF(J$37=0,"0.00%",J24/J$37)</f>
        <v>0.21144145342226628</v>
      </c>
      <c r="L24" s="42">
        <f aca="true" t="shared" si="11" ref="L24:L36">IF((G24+H24)=0,"0.00",(B24+C24)/(G24+H24)-1)</f>
        <v>0.16999603269580255</v>
      </c>
      <c r="M24" s="43">
        <f aca="true" t="shared" si="12" ref="M24:M36">IF(I24=0,"0.00%",D24/I24-1)</f>
        <v>0.14022813192990902</v>
      </c>
      <c r="N24" s="44">
        <f aca="true" t="shared" si="13" ref="N24:N36">IF(J24=0,"0.00%",E24/J24-1)</f>
        <v>0.15631336737193258</v>
      </c>
    </row>
    <row r="25" spans="1:14" ht="15">
      <c r="A25" s="24" t="s">
        <v>16</v>
      </c>
      <c r="B25" s="25">
        <v>0</v>
      </c>
      <c r="C25" s="26">
        <v>0</v>
      </c>
      <c r="D25" s="26">
        <v>93598.99</v>
      </c>
      <c r="E25" s="22">
        <f t="shared" si="7"/>
        <v>93598.99</v>
      </c>
      <c r="F25" s="23">
        <f t="shared" si="8"/>
        <v>0.0007925381935249583</v>
      </c>
      <c r="G25" s="25">
        <v>0</v>
      </c>
      <c r="H25" s="26">
        <v>0</v>
      </c>
      <c r="I25" s="26">
        <v>59686.53</v>
      </c>
      <c r="J25" s="22">
        <f t="shared" si="9"/>
        <v>59686.53</v>
      </c>
      <c r="K25" s="23">
        <f t="shared" si="10"/>
        <v>0.0006092295283512932</v>
      </c>
      <c r="L25" s="42" t="str">
        <f t="shared" si="11"/>
        <v>0.00</v>
      </c>
      <c r="M25" s="43">
        <f t="shared" si="12"/>
        <v>0.5681761027153029</v>
      </c>
      <c r="N25" s="44">
        <f t="shared" si="13"/>
        <v>0.5681761027153029</v>
      </c>
    </row>
    <row r="26" spans="1:14" ht="15">
      <c r="A26" s="24" t="s">
        <v>17</v>
      </c>
      <c r="B26" s="25">
        <v>4828209.14</v>
      </c>
      <c r="C26" s="26">
        <v>807842.73</v>
      </c>
      <c r="D26" s="26">
        <v>363182.39</v>
      </c>
      <c r="E26" s="22">
        <f t="shared" si="7"/>
        <v>5999234.259999999</v>
      </c>
      <c r="F26" s="23">
        <f t="shared" si="8"/>
        <v>0.05079779475134762</v>
      </c>
      <c r="G26" s="25">
        <v>3348454.42</v>
      </c>
      <c r="H26" s="26">
        <v>704543.01</v>
      </c>
      <c r="I26" s="26">
        <v>285618.08</v>
      </c>
      <c r="J26" s="22">
        <f t="shared" si="9"/>
        <v>4338615.51</v>
      </c>
      <c r="K26" s="23">
        <f t="shared" si="10"/>
        <v>0.04428491119947676</v>
      </c>
      <c r="L26" s="42">
        <f t="shared" si="11"/>
        <v>0.39058856250002605</v>
      </c>
      <c r="M26" s="43">
        <f t="shared" si="12"/>
        <v>0.2715665268809313</v>
      </c>
      <c r="N26" s="44">
        <f t="shared" si="13"/>
        <v>0.3827531492874783</v>
      </c>
    </row>
    <row r="27" spans="1:14" ht="15">
      <c r="A27" s="24" t="s">
        <v>18</v>
      </c>
      <c r="B27" s="25">
        <v>13227.73</v>
      </c>
      <c r="C27" s="26">
        <v>865.6</v>
      </c>
      <c r="D27" s="26">
        <v>26523.52</v>
      </c>
      <c r="E27" s="22">
        <f t="shared" si="7"/>
        <v>40616.85</v>
      </c>
      <c r="F27" s="23">
        <f t="shared" si="8"/>
        <v>0.00034391829362340556</v>
      </c>
      <c r="G27" s="25">
        <v>685</v>
      </c>
      <c r="H27" s="26">
        <v>722.7</v>
      </c>
      <c r="I27" s="26">
        <v>20458.24</v>
      </c>
      <c r="J27" s="22">
        <f t="shared" si="9"/>
        <v>21865.940000000002</v>
      </c>
      <c r="K27" s="23">
        <f t="shared" si="10"/>
        <v>0.000223188989427894</v>
      </c>
      <c r="L27" s="42">
        <f t="shared" si="11"/>
        <v>9.01160048305747</v>
      </c>
      <c r="M27" s="43">
        <f t="shared" si="12"/>
        <v>0.2964712507038727</v>
      </c>
      <c r="N27" s="44">
        <f t="shared" si="13"/>
        <v>0.8575396255546295</v>
      </c>
    </row>
    <row r="28" spans="1:14" ht="15">
      <c r="A28" s="24" t="s">
        <v>19</v>
      </c>
      <c r="B28" s="25">
        <v>17035.06</v>
      </c>
      <c r="C28" s="26">
        <v>54611.99</v>
      </c>
      <c r="D28" s="26">
        <v>1557</v>
      </c>
      <c r="E28" s="22">
        <f t="shared" si="7"/>
        <v>73204.05</v>
      </c>
      <c r="F28" s="23">
        <f t="shared" si="8"/>
        <v>0.0006198464913532799</v>
      </c>
      <c r="G28" s="25">
        <v>23322.7</v>
      </c>
      <c r="H28" s="26">
        <v>107810.59</v>
      </c>
      <c r="I28" s="26">
        <v>0</v>
      </c>
      <c r="J28" s="22">
        <f t="shared" si="9"/>
        <v>131133.29</v>
      </c>
      <c r="K28" s="23">
        <f t="shared" si="10"/>
        <v>0.0013384975205938988</v>
      </c>
      <c r="L28" s="42">
        <f t="shared" si="11"/>
        <v>-0.4536318733404767</v>
      </c>
      <c r="M28" s="43" t="str">
        <f t="shared" si="12"/>
        <v>0.00%</v>
      </c>
      <c r="N28" s="44">
        <f t="shared" si="13"/>
        <v>-0.44175845813065473</v>
      </c>
    </row>
    <row r="29" spans="1:14" ht="15">
      <c r="A29" s="24" t="s">
        <v>20</v>
      </c>
      <c r="B29" s="25">
        <v>2127200.47</v>
      </c>
      <c r="C29" s="26">
        <v>358911.72</v>
      </c>
      <c r="D29" s="26">
        <v>6272261.3</v>
      </c>
      <c r="E29" s="22">
        <f t="shared" si="7"/>
        <v>8758373.49</v>
      </c>
      <c r="F29" s="23">
        <f t="shared" si="8"/>
        <v>0.07416047442372492</v>
      </c>
      <c r="G29" s="25">
        <v>1733552.67</v>
      </c>
      <c r="H29" s="26">
        <v>267678.41</v>
      </c>
      <c r="I29" s="26">
        <v>3652390.68</v>
      </c>
      <c r="J29" s="22">
        <f t="shared" si="9"/>
        <v>5653621.76</v>
      </c>
      <c r="K29" s="23">
        <f t="shared" si="10"/>
        <v>0.057707380849940655</v>
      </c>
      <c r="L29" s="42">
        <f t="shared" si="11"/>
        <v>0.24229141494244666</v>
      </c>
      <c r="M29" s="43">
        <f t="shared" si="12"/>
        <v>0.7173029529250687</v>
      </c>
      <c r="N29" s="44">
        <f t="shared" si="13"/>
        <v>0.5491615572811155</v>
      </c>
    </row>
    <row r="30" spans="1:14" ht="15">
      <c r="A30" s="24" t="s">
        <v>21</v>
      </c>
      <c r="B30" s="25">
        <v>133.98</v>
      </c>
      <c r="C30" s="26">
        <v>30414.83</v>
      </c>
      <c r="D30" s="26">
        <v>2151.6</v>
      </c>
      <c r="E30" s="22">
        <f t="shared" si="7"/>
        <v>32700.41</v>
      </c>
      <c r="F30" s="23">
        <f t="shared" si="8"/>
        <v>0.00027688678979255525</v>
      </c>
      <c r="G30" s="25">
        <v>0</v>
      </c>
      <c r="H30" s="26">
        <v>23586.8</v>
      </c>
      <c r="I30" s="26">
        <v>0</v>
      </c>
      <c r="J30" s="22">
        <f t="shared" si="9"/>
        <v>23586.8</v>
      </c>
      <c r="K30" s="23">
        <f t="shared" si="10"/>
        <v>0.0002407540702955304</v>
      </c>
      <c r="L30" s="42">
        <f t="shared" si="11"/>
        <v>0.2951655163057305</v>
      </c>
      <c r="M30" s="43" t="str">
        <f t="shared" si="12"/>
        <v>0.00%</v>
      </c>
      <c r="N30" s="44">
        <f t="shared" si="13"/>
        <v>0.3863860294741126</v>
      </c>
    </row>
    <row r="31" spans="1:14" ht="15">
      <c r="A31" s="24" t="s">
        <v>22</v>
      </c>
      <c r="B31" s="25">
        <v>4496089.88</v>
      </c>
      <c r="C31" s="26">
        <v>5254900.2</v>
      </c>
      <c r="D31" s="26">
        <v>209624.5</v>
      </c>
      <c r="E31" s="22">
        <f t="shared" si="7"/>
        <v>9960614.58</v>
      </c>
      <c r="F31" s="23">
        <f t="shared" si="8"/>
        <v>0.08434030629637736</v>
      </c>
      <c r="G31" s="25">
        <v>3557613.78</v>
      </c>
      <c r="H31" s="26">
        <v>4150213.35</v>
      </c>
      <c r="I31" s="26">
        <v>199053.7</v>
      </c>
      <c r="J31" s="22">
        <f t="shared" si="9"/>
        <v>7906880.83</v>
      </c>
      <c r="K31" s="23">
        <f t="shared" si="10"/>
        <v>0.08070674034477766</v>
      </c>
      <c r="L31" s="42">
        <f t="shared" si="11"/>
        <v>0.2650763847631856</v>
      </c>
      <c r="M31" s="43">
        <f t="shared" si="12"/>
        <v>0.05310526757352396</v>
      </c>
      <c r="N31" s="44">
        <f t="shared" si="13"/>
        <v>0.2597400661722127</v>
      </c>
    </row>
    <row r="32" spans="1:14" ht="15">
      <c r="A32" s="24" t="s">
        <v>23</v>
      </c>
      <c r="B32" s="25">
        <v>4163543.22</v>
      </c>
      <c r="C32" s="26">
        <v>889807.94</v>
      </c>
      <c r="D32" s="26">
        <v>8807.7</v>
      </c>
      <c r="E32" s="22">
        <f t="shared" si="7"/>
        <v>5062158.86</v>
      </c>
      <c r="F32" s="23">
        <f t="shared" si="8"/>
        <v>0.042863221475368085</v>
      </c>
      <c r="G32" s="25">
        <v>3116063.25</v>
      </c>
      <c r="H32" s="26">
        <v>724468</v>
      </c>
      <c r="I32" s="26">
        <v>7352.35</v>
      </c>
      <c r="J32" s="22">
        <f t="shared" si="9"/>
        <v>3847883.6</v>
      </c>
      <c r="K32" s="23">
        <f t="shared" si="10"/>
        <v>0.03927593563872245</v>
      </c>
      <c r="L32" s="42">
        <f t="shared" si="11"/>
        <v>0.31579482916588697</v>
      </c>
      <c r="M32" s="43">
        <f t="shared" si="12"/>
        <v>0.19794351465857862</v>
      </c>
      <c r="N32" s="44">
        <f t="shared" si="13"/>
        <v>0.31556964457032954</v>
      </c>
    </row>
    <row r="33" spans="1:14" ht="15">
      <c r="A33" s="24" t="s">
        <v>24</v>
      </c>
      <c r="B33" s="25">
        <v>37731536.49</v>
      </c>
      <c r="C33" s="26">
        <v>888819.75</v>
      </c>
      <c r="D33" s="26">
        <v>740908.16</v>
      </c>
      <c r="E33" s="22">
        <f t="shared" si="7"/>
        <v>39361264.4</v>
      </c>
      <c r="F33" s="23">
        <f t="shared" si="8"/>
        <v>0.33328677352644775</v>
      </c>
      <c r="G33" s="25">
        <v>30728261.09</v>
      </c>
      <c r="H33" s="26">
        <v>637603.88</v>
      </c>
      <c r="I33" s="26">
        <v>433665.06</v>
      </c>
      <c r="J33" s="22">
        <f t="shared" si="9"/>
        <v>31799530.029999997</v>
      </c>
      <c r="K33" s="23">
        <f t="shared" si="10"/>
        <v>0.32458266014073334</v>
      </c>
      <c r="L33" s="42">
        <f t="shared" si="11"/>
        <v>0.23128618569704962</v>
      </c>
      <c r="M33" s="43">
        <f t="shared" si="12"/>
        <v>0.7084801805337972</v>
      </c>
      <c r="N33" s="44">
        <f t="shared" si="13"/>
        <v>0.23779390333335693</v>
      </c>
    </row>
    <row r="34" spans="1:14" ht="15">
      <c r="A34" s="24" t="s">
        <v>25</v>
      </c>
      <c r="B34" s="25">
        <v>15855.74</v>
      </c>
      <c r="C34" s="26">
        <v>919977.93</v>
      </c>
      <c r="D34" s="26">
        <v>214247.56</v>
      </c>
      <c r="E34" s="22">
        <f t="shared" si="7"/>
        <v>1150081.23</v>
      </c>
      <c r="F34" s="23">
        <f t="shared" si="8"/>
        <v>0.00973817452978031</v>
      </c>
      <c r="G34" s="25">
        <v>256897.51</v>
      </c>
      <c r="H34" s="26">
        <v>739343.03</v>
      </c>
      <c r="I34" s="26">
        <v>203560.15</v>
      </c>
      <c r="J34" s="22">
        <f t="shared" si="9"/>
        <v>1199800.69</v>
      </c>
      <c r="K34" s="23">
        <f t="shared" si="10"/>
        <v>0.012246548902813686</v>
      </c>
      <c r="L34" s="42">
        <f t="shared" si="11"/>
        <v>-0.0606348241961725</v>
      </c>
      <c r="M34" s="43">
        <f t="shared" si="12"/>
        <v>0.052502466715611984</v>
      </c>
      <c r="N34" s="44">
        <f t="shared" si="13"/>
        <v>-0.041439766133156586</v>
      </c>
    </row>
    <row r="35" spans="1:14" ht="15">
      <c r="A35" s="24" t="s">
        <v>26</v>
      </c>
      <c r="B35" s="25">
        <v>10272713.39</v>
      </c>
      <c r="C35" s="26">
        <v>58021.99</v>
      </c>
      <c r="D35" s="27">
        <v>7930542.34</v>
      </c>
      <c r="E35" s="22">
        <f t="shared" si="7"/>
        <v>18261277.72</v>
      </c>
      <c r="F35" s="23">
        <f t="shared" si="8"/>
        <v>0.15462517336636183</v>
      </c>
      <c r="G35" s="25">
        <v>10321458.59</v>
      </c>
      <c r="H35" s="26">
        <v>41790</v>
      </c>
      <c r="I35" s="27">
        <v>7422672.53</v>
      </c>
      <c r="J35" s="22">
        <f t="shared" si="9"/>
        <v>17785921.12</v>
      </c>
      <c r="K35" s="23">
        <f t="shared" si="10"/>
        <v>0.18154361352939946</v>
      </c>
      <c r="L35" s="42">
        <f t="shared" si="11"/>
        <v>-0.003137356951117831</v>
      </c>
      <c r="M35" s="43">
        <f t="shared" si="12"/>
        <v>0.06842142206157642</v>
      </c>
      <c r="N35" s="44">
        <f t="shared" si="13"/>
        <v>0.026726566298861387</v>
      </c>
    </row>
    <row r="36" spans="1:14" ht="15.75" thickBot="1">
      <c r="A36" s="28" t="s">
        <v>27</v>
      </c>
      <c r="B36" s="29">
        <v>6162.79</v>
      </c>
      <c r="C36" s="26">
        <v>70</v>
      </c>
      <c r="D36" s="30">
        <v>0.03</v>
      </c>
      <c r="E36" s="22">
        <f t="shared" si="7"/>
        <v>6232.82</v>
      </c>
      <c r="F36" s="23">
        <f t="shared" si="8"/>
        <v>5.277565391855436E-05</v>
      </c>
      <c r="G36" s="29">
        <v>7296.44</v>
      </c>
      <c r="H36" s="26">
        <v>254</v>
      </c>
      <c r="I36" s="30">
        <v>0.02</v>
      </c>
      <c r="J36" s="22">
        <f t="shared" si="9"/>
        <v>7550.46</v>
      </c>
      <c r="K36" s="23">
        <f t="shared" si="10"/>
        <v>7.706869849252932E-05</v>
      </c>
      <c r="L36" s="42">
        <f t="shared" si="11"/>
        <v>-0.17451300851341112</v>
      </c>
      <c r="M36" s="43">
        <f t="shared" si="12"/>
        <v>0.5</v>
      </c>
      <c r="N36" s="44">
        <f t="shared" si="13"/>
        <v>-0.17451122183284207</v>
      </c>
    </row>
    <row r="37" spans="1:14" ht="16.5" thickBot="1" thickTop="1">
      <c r="A37" s="31" t="s">
        <v>28</v>
      </c>
      <c r="B37" s="32">
        <f>SUM(B23:B36)</f>
        <v>80311094.74</v>
      </c>
      <c r="C37" s="32">
        <f>SUM(C23:C36)</f>
        <v>11036239.020000001</v>
      </c>
      <c r="D37" s="32">
        <f>SUM(D23:D36)</f>
        <v>26752955.62</v>
      </c>
      <c r="E37" s="32">
        <f>SUM(E23:E36)</f>
        <v>118100289.37999998</v>
      </c>
      <c r="F37" s="33">
        <f>IF(E$37=0,"0.00%",E37/E$37)</f>
        <v>1</v>
      </c>
      <c r="G37" s="34">
        <f>SUM(G23:G36)</f>
        <v>67209748.6</v>
      </c>
      <c r="H37" s="34">
        <f>SUM(H23:H36)</f>
        <v>8944760.21</v>
      </c>
      <c r="I37" s="32">
        <f>SUM(I23:I36)</f>
        <v>21816005.13</v>
      </c>
      <c r="J37" s="32">
        <f>SUM(J23:J36)</f>
        <v>97970513.94</v>
      </c>
      <c r="K37" s="33">
        <f>IF(J$37=0,"0.00%",J37/J$37)</f>
        <v>1</v>
      </c>
      <c r="L37" s="45">
        <f>IF(H37=0,"0.00%",(B37+C37)/(G37+H37)-1)</f>
        <v>0.19950000580930793</v>
      </c>
      <c r="M37" s="46">
        <f>IF(I37=0,"0.00%",D37/I37-1)</f>
        <v>0.22629947419708918</v>
      </c>
      <c r="N37" s="41">
        <f>IF(J37=0,"0.00%",E37/J37-1)</f>
        <v>0.20546769257868802</v>
      </c>
    </row>
    <row r="38" ht="13.5" thickTop="1"/>
  </sheetData>
  <sheetProtection/>
  <printOptions/>
  <pageMargins left="0.75" right="0.75" top="1" bottom="1" header="0.5" footer="0.5"/>
  <pageSetup fitToHeight="1" fitToWidth="1" orientation="landscape" paperSize="5" scale="68" r:id="rId1"/>
  <headerFooter alignWithMargins="0">
    <oddHeader>&amp;C&amp;"Arial,Bold"&amp;14National Airport Sales Jan - Apr 14-15</oddHeader>
    <oddFooter>&amp;LStatistics and Reference Materials/National Airport (Apr 14-15)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2015-06-03T12:30:43Z</cp:lastPrinted>
  <dcterms:created xsi:type="dcterms:W3CDTF">2008-03-06T19:16:26Z</dcterms:created>
  <dcterms:modified xsi:type="dcterms:W3CDTF">2015-06-03T12:44:22Z</dcterms:modified>
  <cp:category/>
  <cp:version/>
  <cp:contentType/>
  <cp:contentStatus/>
</cp:coreProperties>
</file>