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<sst xmlns="http://schemas.openxmlformats.org/spreadsheetml/2006/main" count="90" uniqueCount="34">
  <si>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</si>
  <si>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</si>
  <si>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</si>
  <si>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</si>
  <si>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</si>
  <si>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</si>
  <si>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</si>
  <si>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</si>
  <si>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</si>
  <si>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</si>
  <si>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</si>
  <si>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</si>
  <si>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</si>
  <si>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</si>
  <si>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</si>
  <si>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</si>
  <si>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</si>
  <si>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</si>
  <si>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</si>
  <si>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</si>
  <si>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</si>
  <si>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</si>
  <si>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</si>
  <si>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</si>
  <si>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</si>
  <si>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</si>
  <si>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</si>
  <si>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</si>
  <si>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</si>
  <si>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Airport</t>
  </si>
  <si>
    <t>Jan - Sep 08</t>
  </si>
  <si>
    <t>Jan - Sep 09</t>
  </si>
  <si>
    <t>Sep 09</t>
  </si>
  <si>
    <t>Sep 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</si>
</sst>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" fontId="1" fillId="0" borderId="1" xfId="0" applyNumberFormat="1" applyFont="1" applyBorder="1" applyAlignment="1">
      <alignment/>
    </xf>
    <xf numFmtId="17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3" xfId="0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0" fontId="4" fillId="0" borderId="17" xfId="19" applyNumberFormat="1" applyFont="1" applyBorder="1" applyAlignment="1">
      <alignment/>
    </xf>
    <xf numFmtId="0" fontId="3" fillId="0" borderId="18" xfId="0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164" fontId="3" fillId="2" borderId="25" xfId="0" applyNumberFormat="1" applyFont="1" applyFill="1" applyBorder="1" applyAlignment="1">
      <alignment/>
    </xf>
    <xf numFmtId="10" fontId="3" fillId="2" borderId="26" xfId="19" applyNumberFormat="1" applyFont="1" applyFill="1" applyBorder="1" applyAlignment="1">
      <alignment/>
    </xf>
    <xf numFmtId="164" fontId="3" fillId="2" borderId="27" xfId="0" applyNumberFormat="1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7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0" fontId="4" fillId="0" borderId="17" xfId="19" applyNumberFormat="1" applyFont="1" applyBorder="1" applyAlignment="1">
      <alignment horizontal="right"/>
    </xf>
    <xf numFmtId="10" fontId="3" fillId="2" borderId="26" xfId="19" applyNumberFormat="1" applyFont="1" applyFill="1" applyBorder="1" applyAlignment="1">
      <alignment horizontal="right"/>
    </xf>
    <xf numFmtId="10" fontId="4" fillId="0" borderId="29" xfId="19" applyNumberFormat="1" applyFont="1" applyBorder="1" applyAlignment="1">
      <alignment horizontal="right"/>
    </xf>
    <xf numFmtId="10" fontId="4" fillId="0" borderId="16" xfId="19" applyNumberFormat="1" applyFont="1" applyBorder="1" applyAlignment="1">
      <alignment horizontal="right"/>
    </xf>
    <xf numFmtId="10" fontId="3" fillId="0" borderId="17" xfId="19" applyNumberFormat="1" applyFont="1" applyBorder="1" applyAlignment="1">
      <alignment horizontal="right"/>
    </xf>
    <xf numFmtId="10" fontId="3" fillId="2" borderId="27" xfId="19" applyNumberFormat="1" applyFont="1" applyFill="1" applyBorder="1" applyAlignment="1">
      <alignment horizontal="right"/>
    </xf>
    <xf numFmtId="10" fontId="3" fillId="2" borderId="25" xfId="19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75" zoomScaleNormal="75" workbookViewId="0" topLeftCell="B1">
      <selection activeCell="E32" sqref="E32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1.00390625" style="0" bestFit="1" customWidth="1"/>
    <col min="13" max="13" width="11.140625" style="0" bestFit="1" customWidth="1"/>
    <col min="14" max="14" width="10.00390625" style="0" bestFit="1" customWidth="1"/>
  </cols>
  <sheetData>
    <row r="1" spans="1:14" ht="16.5" thickBot="1" thickTop="1">
      <c r="A1" s="1" t="s">
        <v>0</v>
      </c>
      <c r="B1" s="2"/>
      <c r="C1" s="4"/>
      <c r="D1" s="4" t="s">
        <v>32</v>
      </c>
      <c r="E1" s="5"/>
      <c r="F1" s="6"/>
      <c r="G1" s="5"/>
      <c r="H1" s="7"/>
      <c r="I1" s="4" t="s">
        <v>33</v>
      </c>
      <c r="J1" s="5"/>
      <c r="K1" s="6"/>
      <c r="L1" s="7"/>
      <c r="M1" s="3" t="s">
        <v>1</v>
      </c>
      <c r="N1" s="6"/>
    </row>
    <row r="2" spans="1:14" ht="15.75" thickTop="1">
      <c r="A2" s="8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5.75" thickBot="1">
      <c r="A3" s="12" t="s">
        <v>9</v>
      </c>
      <c r="B3" s="13" t="s">
        <v>10</v>
      </c>
      <c r="C3" s="13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5.75" thickTop="1">
      <c r="A4" s="19" t="s">
        <v>14</v>
      </c>
      <c r="B4" s="20">
        <v>206982.94</v>
      </c>
      <c r="C4" s="21">
        <v>261014.33</v>
      </c>
      <c r="D4" s="22">
        <v>7553.02</v>
      </c>
      <c r="E4" s="22">
        <f>SUM(B4:D4)</f>
        <v>475550.29000000004</v>
      </c>
      <c r="F4" s="40">
        <f>IF(E$18=0,"0.00%",E4/E$18)</f>
        <v>0.027975384683747485</v>
      </c>
      <c r="G4" s="20">
        <v>236946.69</v>
      </c>
      <c r="H4" s="21">
        <v>279322.14</v>
      </c>
      <c r="I4" s="22">
        <v>5957.4</v>
      </c>
      <c r="J4" s="22">
        <f>SUM(G4:I4)</f>
        <v>522226.23000000004</v>
      </c>
      <c r="K4" s="23">
        <f>IF(J$18=0,"0.00%",J4/J$18)</f>
        <v>0.031193940433066135</v>
      </c>
      <c r="L4" s="42">
        <f>IF((G4+H4)=0,"0.00%",(B4+C4)/(G4+H4)-1)</f>
        <v>-0.09350082204265553</v>
      </c>
      <c r="M4" s="43">
        <f>IF(I4=0,"0.00%",D4/I4-1)</f>
        <v>0.26783831872964736</v>
      </c>
      <c r="N4" s="44">
        <f>IF(J4=0,"0.00%",E4/J4-1)</f>
        <v>-0.0893787736399223</v>
      </c>
    </row>
    <row r="5" spans="1:14" ht="15">
      <c r="A5" s="24" t="s">
        <v>15</v>
      </c>
      <c r="B5" s="25">
        <v>1671537.71</v>
      </c>
      <c r="C5" s="26">
        <v>0</v>
      </c>
      <c r="D5" s="26">
        <v>2189312.47</v>
      </c>
      <c r="E5" s="22">
        <f aca="true" t="shared" si="0" ref="E5:E17">SUM(B5:D5)</f>
        <v>3860850.18</v>
      </c>
      <c r="F5" s="40">
        <f aca="true" t="shared" si="1" ref="F5:F17">IF(E$18=0,"0.00%",E5/E$18)</f>
        <v>0.2271237580189799</v>
      </c>
      <c r="G5" s="25">
        <v>1639780.96</v>
      </c>
      <c r="H5" s="26">
        <v>0</v>
      </c>
      <c r="I5" s="26">
        <v>2162905.98</v>
      </c>
      <c r="J5" s="22">
        <f aca="true" t="shared" si="2" ref="J5:J17">SUM(G5:I5)</f>
        <v>3802686.94</v>
      </c>
      <c r="K5" s="23">
        <f aca="true" t="shared" si="3" ref="K5:K17">IF(J$18=0,"0.00%",J5/J$18)</f>
        <v>0.2271444501972996</v>
      </c>
      <c r="L5" s="42">
        <f aca="true" t="shared" si="4" ref="L5:L17">IF((G5+H5)=0,"0.00%",(B5+C5)/(G5+H5)-1)</f>
        <v>0.019366458554318067</v>
      </c>
      <c r="M5" s="43">
        <f aca="true" t="shared" si="5" ref="M5:M17">IF(I5=0,"0.00%",D5/I5-1)</f>
        <v>0.012208801604959296</v>
      </c>
      <c r="N5" s="44">
        <f aca="true" t="shared" si="6" ref="N5:N17">IF(J5=0,"0.00%",E5/J5-1)</f>
        <v>0.015295300643392018</v>
      </c>
    </row>
    <row r="6" spans="1:14" ht="15">
      <c r="A6" s="24" t="s">
        <v>16</v>
      </c>
      <c r="B6" s="25">
        <v>23.97</v>
      </c>
      <c r="C6" s="26">
        <v>0</v>
      </c>
      <c r="D6" s="26">
        <v>17972.51</v>
      </c>
      <c r="E6" s="22">
        <f t="shared" si="0"/>
        <v>17996.48</v>
      </c>
      <c r="F6" s="40">
        <f t="shared" si="1"/>
        <v>0.0010586860349793244</v>
      </c>
      <c r="G6" s="25">
        <v>0</v>
      </c>
      <c r="H6" s="26">
        <v>0</v>
      </c>
      <c r="I6" s="26">
        <v>30471.69</v>
      </c>
      <c r="J6" s="22">
        <f t="shared" si="2"/>
        <v>30471.69</v>
      </c>
      <c r="K6" s="23">
        <f t="shared" si="3"/>
        <v>0.0018201538493285887</v>
      </c>
      <c r="L6" s="42" t="str">
        <f t="shared" si="4"/>
        <v>0.00%</v>
      </c>
      <c r="M6" s="43">
        <f t="shared" si="5"/>
        <v>-0.4101899172641885</v>
      </c>
      <c r="N6" s="44">
        <f t="shared" si="6"/>
        <v>-0.4094032854757974</v>
      </c>
    </row>
    <row r="7" spans="1:14" ht="15">
      <c r="A7" s="24" t="s">
        <v>17</v>
      </c>
      <c r="B7" s="25">
        <v>168907.77</v>
      </c>
      <c r="C7" s="26">
        <v>277700.32</v>
      </c>
      <c r="D7" s="26">
        <v>12465.4</v>
      </c>
      <c r="E7" s="22">
        <f t="shared" si="0"/>
        <v>459073.49</v>
      </c>
      <c r="F7" s="40">
        <f t="shared" si="1"/>
        <v>0.02700609746418303</v>
      </c>
      <c r="G7" s="25">
        <v>151359.33</v>
      </c>
      <c r="H7" s="26">
        <v>227299.41</v>
      </c>
      <c r="I7" s="26">
        <v>34268.28</v>
      </c>
      <c r="J7" s="22">
        <f t="shared" si="2"/>
        <v>412927.02</v>
      </c>
      <c r="K7" s="23">
        <f t="shared" si="3"/>
        <v>0.024665212364157786</v>
      </c>
      <c r="L7" s="42">
        <f t="shared" si="4"/>
        <v>0.17944746237733744</v>
      </c>
      <c r="M7" s="43">
        <f t="shared" si="5"/>
        <v>-0.6362408618115645</v>
      </c>
      <c r="N7" s="44">
        <f t="shared" si="6"/>
        <v>0.11175454200115054</v>
      </c>
    </row>
    <row r="8" spans="1:14" ht="15">
      <c r="A8" s="24" t="s">
        <v>18</v>
      </c>
      <c r="B8" s="25">
        <v>0</v>
      </c>
      <c r="C8" s="26">
        <v>4304.55</v>
      </c>
      <c r="D8" s="26">
        <v>10573.36</v>
      </c>
      <c r="E8" s="22">
        <f t="shared" si="0"/>
        <v>14877.91</v>
      </c>
      <c r="F8" s="40">
        <f t="shared" si="1"/>
        <v>0.0008752286862030376</v>
      </c>
      <c r="G8" s="25">
        <v>0</v>
      </c>
      <c r="H8" s="26">
        <v>768.19</v>
      </c>
      <c r="I8" s="26">
        <v>11301.85</v>
      </c>
      <c r="J8" s="22">
        <f t="shared" si="2"/>
        <v>12070.04</v>
      </c>
      <c r="K8" s="23">
        <f t="shared" si="3"/>
        <v>0.0007209751007426908</v>
      </c>
      <c r="L8" s="42">
        <f t="shared" si="4"/>
        <v>4.603496530806181</v>
      </c>
      <c r="M8" s="43">
        <f t="shared" si="5"/>
        <v>-0.06445758880183328</v>
      </c>
      <c r="N8" s="44">
        <f t="shared" si="6"/>
        <v>0.23263137487531105</v>
      </c>
    </row>
    <row r="9" spans="1:14" ht="15">
      <c r="A9" s="24" t="s">
        <v>19</v>
      </c>
      <c r="B9" s="25">
        <v>16853.42</v>
      </c>
      <c r="C9" s="26">
        <v>15055.22</v>
      </c>
      <c r="D9" s="26">
        <v>0</v>
      </c>
      <c r="E9" s="22">
        <f t="shared" si="0"/>
        <v>31908.64</v>
      </c>
      <c r="F9" s="40">
        <f t="shared" si="1"/>
        <v>0.0018771021646001146</v>
      </c>
      <c r="G9" s="25">
        <v>39071.76</v>
      </c>
      <c r="H9" s="26">
        <v>48048.45</v>
      </c>
      <c r="I9" s="26">
        <v>0</v>
      </c>
      <c r="J9" s="22">
        <f t="shared" si="2"/>
        <v>87120.20999999999</v>
      </c>
      <c r="K9" s="23">
        <f t="shared" si="3"/>
        <v>0.005203918311909021</v>
      </c>
      <c r="L9" s="42">
        <f t="shared" si="4"/>
        <v>-0.633740093142567</v>
      </c>
      <c r="M9" s="43" t="str">
        <f t="shared" si="5"/>
        <v>0.00%</v>
      </c>
      <c r="N9" s="44">
        <f t="shared" si="6"/>
        <v>-0.633740093142567</v>
      </c>
    </row>
    <row r="10" spans="1:14" ht="15">
      <c r="A10" s="24" t="s">
        <v>20</v>
      </c>
      <c r="B10" s="25">
        <v>498996.23</v>
      </c>
      <c r="C10" s="26">
        <v>11112.8</v>
      </c>
      <c r="D10" s="26">
        <v>1213624.6</v>
      </c>
      <c r="E10" s="22">
        <f t="shared" si="0"/>
        <v>1723733.6300000001</v>
      </c>
      <c r="F10" s="40">
        <f t="shared" si="1"/>
        <v>0.10140275887869284</v>
      </c>
      <c r="G10" s="25">
        <v>524124.17</v>
      </c>
      <c r="H10" s="26">
        <v>25668.2</v>
      </c>
      <c r="I10" s="26">
        <v>1214545.19</v>
      </c>
      <c r="J10" s="22">
        <f t="shared" si="2"/>
        <v>1764337.56</v>
      </c>
      <c r="K10" s="23">
        <f t="shared" si="3"/>
        <v>0.10538850327464641</v>
      </c>
      <c r="L10" s="42">
        <f t="shared" si="4"/>
        <v>-0.07217877541661777</v>
      </c>
      <c r="M10" s="43">
        <f t="shared" si="5"/>
        <v>-0.000757970973480071</v>
      </c>
      <c r="N10" s="44">
        <f t="shared" si="6"/>
        <v>-0.02301369699344835</v>
      </c>
    </row>
    <row r="11" spans="1:14" ht="15">
      <c r="A11" s="24" t="s">
        <v>21</v>
      </c>
      <c r="B11" s="25">
        <v>11162.73</v>
      </c>
      <c r="C11" s="26">
        <v>35079.01</v>
      </c>
      <c r="D11" s="26">
        <v>11620.8</v>
      </c>
      <c r="E11" s="22">
        <f t="shared" si="0"/>
        <v>57862.54000000001</v>
      </c>
      <c r="F11" s="40">
        <f t="shared" si="1"/>
        <v>0.0034039024879550096</v>
      </c>
      <c r="G11" s="25">
        <v>12646.52</v>
      </c>
      <c r="H11" s="26">
        <v>37483.91</v>
      </c>
      <c r="I11" s="26">
        <v>10154.33</v>
      </c>
      <c r="J11" s="22">
        <f t="shared" si="2"/>
        <v>60284.76000000001</v>
      </c>
      <c r="K11" s="23">
        <f t="shared" si="3"/>
        <v>0.003600966601125509</v>
      </c>
      <c r="L11" s="42">
        <f t="shared" si="4"/>
        <v>-0.07757144712303488</v>
      </c>
      <c r="M11" s="43">
        <f t="shared" si="5"/>
        <v>0.14441819401181566</v>
      </c>
      <c r="N11" s="44">
        <f t="shared" si="6"/>
        <v>-0.0401796407582945</v>
      </c>
    </row>
    <row r="12" spans="1:14" ht="15">
      <c r="A12" s="24" t="s">
        <v>22</v>
      </c>
      <c r="B12" s="25">
        <v>469875.2</v>
      </c>
      <c r="C12" s="26">
        <v>486017.43</v>
      </c>
      <c r="D12" s="26">
        <v>17265.51</v>
      </c>
      <c r="E12" s="22">
        <f t="shared" si="0"/>
        <v>973158.14</v>
      </c>
      <c r="F12" s="40">
        <f t="shared" si="1"/>
        <v>0.05724835815917637</v>
      </c>
      <c r="G12" s="25">
        <v>524113.69</v>
      </c>
      <c r="H12" s="26">
        <v>333413.92</v>
      </c>
      <c r="I12" s="26">
        <v>29437.07</v>
      </c>
      <c r="J12" s="22">
        <f t="shared" si="2"/>
        <v>886964.6799999999</v>
      </c>
      <c r="K12" s="23">
        <f t="shared" si="3"/>
        <v>0.052980723304828184</v>
      </c>
      <c r="L12" s="42">
        <f t="shared" si="4"/>
        <v>0.11470770019871424</v>
      </c>
      <c r="M12" s="43">
        <f t="shared" si="5"/>
        <v>-0.4134772924071588</v>
      </c>
      <c r="N12" s="44">
        <f t="shared" si="6"/>
        <v>0.09717800713327174</v>
      </c>
    </row>
    <row r="13" spans="1:14" ht="15">
      <c r="A13" s="24" t="s">
        <v>23</v>
      </c>
      <c r="B13" s="25">
        <v>419302.99</v>
      </c>
      <c r="C13" s="26">
        <v>254522.22</v>
      </c>
      <c r="D13" s="26">
        <v>2539.88</v>
      </c>
      <c r="E13" s="22">
        <f t="shared" si="0"/>
        <v>676365.09</v>
      </c>
      <c r="F13" s="40">
        <f t="shared" si="1"/>
        <v>0.03978879621628974</v>
      </c>
      <c r="G13" s="25">
        <v>302595.86</v>
      </c>
      <c r="H13" s="26">
        <v>298454.62</v>
      </c>
      <c r="I13" s="26">
        <v>2669.49</v>
      </c>
      <c r="J13" s="22">
        <f t="shared" si="2"/>
        <v>603719.97</v>
      </c>
      <c r="K13" s="23">
        <f t="shared" si="3"/>
        <v>0.03606177495609991</v>
      </c>
      <c r="L13" s="42">
        <f t="shared" si="4"/>
        <v>0.1210792311487714</v>
      </c>
      <c r="M13" s="43">
        <f t="shared" si="5"/>
        <v>-0.04855234520451457</v>
      </c>
      <c r="N13" s="44">
        <f t="shared" si="6"/>
        <v>0.12032916519226622</v>
      </c>
    </row>
    <row r="14" spans="1:14" ht="15">
      <c r="A14" s="24" t="s">
        <v>24</v>
      </c>
      <c r="B14" s="25">
        <v>5307526.55</v>
      </c>
      <c r="C14" s="26">
        <v>7437.8</v>
      </c>
      <c r="D14" s="26">
        <v>75525.19</v>
      </c>
      <c r="E14" s="22">
        <f t="shared" si="0"/>
        <v>5390489.54</v>
      </c>
      <c r="F14" s="40">
        <f t="shared" si="1"/>
        <v>0.31710845663708254</v>
      </c>
      <c r="G14" s="25">
        <v>5293355.46</v>
      </c>
      <c r="H14" s="26">
        <v>89.5</v>
      </c>
      <c r="I14" s="26">
        <v>12140.16</v>
      </c>
      <c r="J14" s="22">
        <f t="shared" si="2"/>
        <v>5305585.12</v>
      </c>
      <c r="K14" s="23">
        <f t="shared" si="3"/>
        <v>0.316916494592472</v>
      </c>
      <c r="L14" s="42">
        <f t="shared" si="4"/>
        <v>0.004065290215088835</v>
      </c>
      <c r="M14" s="43">
        <f t="shared" si="5"/>
        <v>5.221103346249143</v>
      </c>
      <c r="N14" s="44">
        <f t="shared" si="6"/>
        <v>0.0160028381563313</v>
      </c>
    </row>
    <row r="15" spans="1:14" ht="15">
      <c r="A15" s="24" t="s">
        <v>25</v>
      </c>
      <c r="B15" s="25">
        <v>2264.12</v>
      </c>
      <c r="C15" s="26">
        <v>261972.18</v>
      </c>
      <c r="D15" s="26">
        <v>108881.36</v>
      </c>
      <c r="E15" s="22">
        <f t="shared" si="0"/>
        <v>373117.66</v>
      </c>
      <c r="F15" s="40">
        <f t="shared" si="1"/>
        <v>0.021949539912592</v>
      </c>
      <c r="G15" s="25">
        <v>12058.78</v>
      </c>
      <c r="H15" s="26">
        <v>249192.17</v>
      </c>
      <c r="I15" s="26">
        <v>157996.46</v>
      </c>
      <c r="J15" s="22">
        <f t="shared" si="2"/>
        <v>419247.41000000003</v>
      </c>
      <c r="K15" s="23">
        <f t="shared" si="3"/>
        <v>0.025042745812015717</v>
      </c>
      <c r="L15" s="42">
        <f t="shared" si="4"/>
        <v>0.011427135480272854</v>
      </c>
      <c r="M15" s="43">
        <f t="shared" si="5"/>
        <v>-0.3108620281745552</v>
      </c>
      <c r="N15" s="44">
        <f t="shared" si="6"/>
        <v>-0.11002989857468659</v>
      </c>
    </row>
    <row r="16" spans="1:14" ht="15">
      <c r="A16" s="24" t="s">
        <v>26</v>
      </c>
      <c r="B16" s="25">
        <v>1792312.75</v>
      </c>
      <c r="C16" s="26">
        <v>5467.19</v>
      </c>
      <c r="D16" s="26">
        <v>1146119.41</v>
      </c>
      <c r="E16" s="22">
        <f t="shared" si="0"/>
        <v>2943899.3499999996</v>
      </c>
      <c r="F16" s="40">
        <f t="shared" si="1"/>
        <v>0.1731819294789709</v>
      </c>
      <c r="G16" s="25">
        <v>1743581.45</v>
      </c>
      <c r="H16" s="26">
        <v>0</v>
      </c>
      <c r="I16" s="27">
        <v>1089961.58</v>
      </c>
      <c r="J16" s="22">
        <f t="shared" si="2"/>
        <v>2833543.0300000003</v>
      </c>
      <c r="K16" s="23">
        <f t="shared" si="3"/>
        <v>0.16925494625643323</v>
      </c>
      <c r="L16" s="42">
        <f t="shared" si="4"/>
        <v>0.031084575945677706</v>
      </c>
      <c r="M16" s="43">
        <f t="shared" si="5"/>
        <v>0.05152276101328246</v>
      </c>
      <c r="N16" s="44">
        <f t="shared" si="6"/>
        <v>0.038946406965275404</v>
      </c>
    </row>
    <row r="17" spans="1:14" ht="15.75" thickBot="1">
      <c r="A17" s="28" t="s">
        <v>27</v>
      </c>
      <c r="B17" s="29">
        <v>0.02</v>
      </c>
      <c r="C17" s="30">
        <v>0</v>
      </c>
      <c r="D17" s="30">
        <v>0</v>
      </c>
      <c r="E17" s="22">
        <f t="shared" si="0"/>
        <v>0.02</v>
      </c>
      <c r="F17" s="40">
        <f t="shared" si="1"/>
        <v>1.1765478971213531E-09</v>
      </c>
      <c r="G17" s="29">
        <v>86.97</v>
      </c>
      <c r="H17" s="30">
        <v>0</v>
      </c>
      <c r="I17" s="30">
        <v>0</v>
      </c>
      <c r="J17" s="22">
        <f t="shared" si="2"/>
        <v>86.97</v>
      </c>
      <c r="K17" s="23">
        <f t="shared" si="3"/>
        <v>5.194945875207689E-06</v>
      </c>
      <c r="L17" s="42">
        <f t="shared" si="4"/>
        <v>-0.9997700356444751</v>
      </c>
      <c r="M17" s="43" t="str">
        <f t="shared" si="5"/>
        <v>0.00%</v>
      </c>
      <c r="N17" s="44">
        <f t="shared" si="6"/>
        <v>-0.9997700356444751</v>
      </c>
    </row>
    <row r="18" spans="1:14" ht="16.5" thickBot="1" thickTop="1">
      <c r="A18" s="31" t="s">
        <v>28</v>
      </c>
      <c r="B18" s="32">
        <f>SUM(B4:B17)</f>
        <v>10565746.399999999</v>
      </c>
      <c r="C18" s="32">
        <f>SUM(C4:C17)</f>
        <v>1619683.05</v>
      </c>
      <c r="D18" s="32">
        <f>SUM(D4:D17)</f>
        <v>4813453.509999999</v>
      </c>
      <c r="E18" s="32">
        <f>SUM(E4:E17)</f>
        <v>16998882.959999997</v>
      </c>
      <c r="F18" s="41">
        <f>IF(E$18=0,"0.00%",E18/E$18)</f>
        <v>1</v>
      </c>
      <c r="G18" s="34">
        <f>SUM(G4:G17)</f>
        <v>10479721.639999999</v>
      </c>
      <c r="H18" s="34">
        <f>SUM(H4:H17)</f>
        <v>1499740.5099999998</v>
      </c>
      <c r="I18" s="32">
        <f>SUM(I4:I17)</f>
        <v>4761809.48</v>
      </c>
      <c r="J18" s="32">
        <f>SUM(J4:J17)</f>
        <v>16741271.63</v>
      </c>
      <c r="K18" s="33">
        <f>IF(J$18=0,"0.00%",J18/J$18)</f>
        <v>1</v>
      </c>
      <c r="L18" s="45">
        <f>IF(H18=0,"0.00%",(B18+C18)/(G18+H18)-1)</f>
        <v>0.01719336790091197</v>
      </c>
      <c r="M18" s="46">
        <f>IF(I18=0,"0.00%",D18/I18-1)</f>
        <v>0.010845463309044012</v>
      </c>
      <c r="N18" s="41">
        <f>IF(J18=0,"0.00%",E18/J18-1)</f>
        <v>0.015387799427276638</v>
      </c>
    </row>
    <row r="19" spans="1:14" ht="15.75" thickBot="1" thickTop="1">
      <c r="A19" s="35"/>
      <c r="B19" s="35"/>
      <c r="C19" s="35"/>
      <c r="D19" s="36"/>
      <c r="E19" s="36"/>
      <c r="F19" s="37"/>
      <c r="G19" s="37"/>
      <c r="H19" s="36"/>
      <c r="I19" s="36"/>
      <c r="J19" s="36"/>
      <c r="K19" s="36"/>
      <c r="L19" s="36"/>
      <c r="M19" s="36"/>
      <c r="N19" s="36"/>
    </row>
    <row r="20" spans="1:14" ht="16.5" thickBot="1" thickTop="1">
      <c r="A20" s="1" t="s">
        <v>29</v>
      </c>
      <c r="B20" s="2"/>
      <c r="C20" s="38"/>
      <c r="D20" s="38" t="s">
        <v>31</v>
      </c>
      <c r="E20" s="5"/>
      <c r="F20" s="6"/>
      <c r="G20" s="5"/>
      <c r="H20" s="7"/>
      <c r="I20" s="39" t="s">
        <v>30</v>
      </c>
      <c r="J20" s="5"/>
      <c r="K20" s="6"/>
      <c r="L20" s="7"/>
      <c r="M20" s="3" t="s">
        <v>1</v>
      </c>
      <c r="N20" s="6"/>
    </row>
    <row r="21" spans="1:14" ht="15.75" thickTop="1">
      <c r="A21" s="8" t="s">
        <v>2</v>
      </c>
      <c r="B21" s="9" t="s">
        <v>3</v>
      </c>
      <c r="C21" s="9" t="s">
        <v>4</v>
      </c>
      <c r="D21" s="10" t="s">
        <v>5</v>
      </c>
      <c r="E21" s="10" t="s">
        <v>6</v>
      </c>
      <c r="F21" s="11" t="s">
        <v>7</v>
      </c>
      <c r="G21" s="9" t="s">
        <v>3</v>
      </c>
      <c r="H21" s="9" t="s">
        <v>4</v>
      </c>
      <c r="I21" s="10" t="s">
        <v>5</v>
      </c>
      <c r="J21" s="10" t="s">
        <v>6</v>
      </c>
      <c r="K21" s="11" t="s">
        <v>7</v>
      </c>
      <c r="L21" s="9" t="s">
        <v>8</v>
      </c>
      <c r="M21" s="10" t="s">
        <v>5</v>
      </c>
      <c r="N21" s="11" t="s">
        <v>6</v>
      </c>
    </row>
    <row r="22" spans="1:14" ht="15.75" thickBot="1">
      <c r="A22" s="12" t="s">
        <v>9</v>
      </c>
      <c r="B22" s="13" t="s">
        <v>10</v>
      </c>
      <c r="C22" s="13" t="s">
        <v>10</v>
      </c>
      <c r="D22" s="14" t="s">
        <v>11</v>
      </c>
      <c r="E22" s="14"/>
      <c r="F22" s="15" t="s">
        <v>12</v>
      </c>
      <c r="G22" s="13" t="s">
        <v>10</v>
      </c>
      <c r="H22" s="13" t="s">
        <v>10</v>
      </c>
      <c r="I22" s="14" t="s">
        <v>11</v>
      </c>
      <c r="J22" s="14"/>
      <c r="K22" s="15" t="s">
        <v>12</v>
      </c>
      <c r="L22" s="16" t="s">
        <v>13</v>
      </c>
      <c r="M22" s="17" t="s">
        <v>13</v>
      </c>
      <c r="N22" s="18" t="s">
        <v>13</v>
      </c>
    </row>
    <row r="23" spans="1:14" ht="15.75" thickTop="1">
      <c r="A23" s="19" t="s">
        <v>14</v>
      </c>
      <c r="B23" s="20">
        <v>1899044.7</v>
      </c>
      <c r="C23" s="21">
        <v>2014052.66</v>
      </c>
      <c r="D23" s="22">
        <v>38126.8</v>
      </c>
      <c r="E23" s="22">
        <f>SUM(B23:D23)</f>
        <v>3951224.1599999997</v>
      </c>
      <c r="F23" s="23">
        <f>IF(E$37=0,"0.00%",E23/E$37)</f>
        <v>0.029407846141261875</v>
      </c>
      <c r="G23" s="20">
        <v>2099441.15</v>
      </c>
      <c r="H23" s="21">
        <v>2504140.51</v>
      </c>
      <c r="I23" s="22">
        <v>73381.07</v>
      </c>
      <c r="J23" s="22">
        <f>SUM(G23:I23)</f>
        <v>4676962.73</v>
      </c>
      <c r="K23" s="23">
        <f>IF(J$37=0,"0.00%",J23/J$37)</f>
        <v>0.03414271969139438</v>
      </c>
      <c r="L23" s="42">
        <f>IF((G23+H23)=0,"0.00",(B23+C23)/(G23+H23)-1)</f>
        <v>-0.1499884983032972</v>
      </c>
      <c r="M23" s="43">
        <f>IF(I23=0,"0.00%",D23/I23-1)</f>
        <v>-0.4804273091139173</v>
      </c>
      <c r="N23" s="44">
        <f>IF(J23=0,"0.00%",E23/J23-1)</f>
        <v>-0.15517304966849732</v>
      </c>
    </row>
    <row r="24" spans="1:14" ht="15">
      <c r="A24" s="24" t="s">
        <v>15</v>
      </c>
      <c r="B24" s="25">
        <v>14507611.79</v>
      </c>
      <c r="C24" s="26">
        <v>0</v>
      </c>
      <c r="D24" s="26">
        <v>15964862.33</v>
      </c>
      <c r="E24" s="22">
        <f aca="true" t="shared" si="7" ref="E24:E36">SUM(B24:D24)</f>
        <v>30472474.119999997</v>
      </c>
      <c r="F24" s="23">
        <f aca="true" t="shared" si="8" ref="F24:F36">IF(E$37=0,"0.00%",E24/E$37)</f>
        <v>0.2267980236445366</v>
      </c>
      <c r="G24" s="25">
        <v>14398617.99</v>
      </c>
      <c r="H24" s="26">
        <v>0</v>
      </c>
      <c r="I24" s="26">
        <v>16311218.43</v>
      </c>
      <c r="J24" s="22">
        <f aca="true" t="shared" si="9" ref="J24:J36">SUM(G24:I24)</f>
        <v>30709836.42</v>
      </c>
      <c r="K24" s="23">
        <f aca="true" t="shared" si="10" ref="K24:K36">IF(J$37=0,"0.00%",J24/J$37)</f>
        <v>0.2241876613493207</v>
      </c>
      <c r="L24" s="42">
        <f aca="true" t="shared" si="11" ref="L24:L36">IF((G24+H24)=0,"0.00",(B24+C24)/(G24+H24)-1)</f>
        <v>0.007569740378951417</v>
      </c>
      <c r="M24" s="43">
        <f aca="true" t="shared" si="12" ref="M24:M36">IF(I24=0,"0.00%",D24/I24-1)</f>
        <v>-0.021234226093310937</v>
      </c>
      <c r="N24" s="44">
        <f aca="true" t="shared" si="13" ref="N24:N36">IF(J24=0,"0.00%",E24/J24-1)</f>
        <v>-0.007729194540594175</v>
      </c>
    </row>
    <row r="25" spans="1:14" ht="15">
      <c r="A25" s="24" t="s">
        <v>16</v>
      </c>
      <c r="B25" s="25">
        <v>31.96</v>
      </c>
      <c r="C25" s="26">
        <v>0</v>
      </c>
      <c r="D25" s="26">
        <v>215661.89</v>
      </c>
      <c r="E25" s="22">
        <f t="shared" si="7"/>
        <v>215693.85</v>
      </c>
      <c r="F25" s="23">
        <f t="shared" si="8"/>
        <v>0.001605348443307863</v>
      </c>
      <c r="G25" s="25">
        <v>0</v>
      </c>
      <c r="H25" s="26">
        <v>0</v>
      </c>
      <c r="I25" s="26">
        <v>192613.65</v>
      </c>
      <c r="J25" s="22">
        <f t="shared" si="9"/>
        <v>192613.65</v>
      </c>
      <c r="K25" s="23">
        <f t="shared" si="10"/>
        <v>0.0014061163708880666</v>
      </c>
      <c r="L25" s="42" t="str">
        <f t="shared" si="11"/>
        <v>0.00</v>
      </c>
      <c r="M25" s="43">
        <f t="shared" si="12"/>
        <v>0.11966047058450946</v>
      </c>
      <c r="N25" s="44">
        <f t="shared" si="13"/>
        <v>0.11982639859636124</v>
      </c>
    </row>
    <row r="26" spans="1:14" ht="15">
      <c r="A26" s="24" t="s">
        <v>17</v>
      </c>
      <c r="B26" s="25">
        <v>1248135.55</v>
      </c>
      <c r="C26" s="26">
        <v>1637723.78</v>
      </c>
      <c r="D26" s="26">
        <v>171523.84</v>
      </c>
      <c r="E26" s="22">
        <f t="shared" si="7"/>
        <v>3057383.17</v>
      </c>
      <c r="F26" s="23">
        <f t="shared" si="8"/>
        <v>0.0227552399503053</v>
      </c>
      <c r="G26" s="25">
        <v>1605470.26</v>
      </c>
      <c r="H26" s="26">
        <v>1674894.63</v>
      </c>
      <c r="I26" s="26">
        <v>361256.76</v>
      </c>
      <c r="J26" s="22">
        <f t="shared" si="9"/>
        <v>3641621.6499999994</v>
      </c>
      <c r="K26" s="23">
        <f t="shared" si="10"/>
        <v>0.02658453239760221</v>
      </c>
      <c r="L26" s="42">
        <f t="shared" si="11"/>
        <v>-0.12026270650640936</v>
      </c>
      <c r="M26" s="43">
        <f t="shared" si="12"/>
        <v>-0.5252024072850567</v>
      </c>
      <c r="N26" s="44">
        <f t="shared" si="13"/>
        <v>-0.16043360243093885</v>
      </c>
    </row>
    <row r="27" spans="1:14" ht="15">
      <c r="A27" s="24" t="s">
        <v>18</v>
      </c>
      <c r="B27" s="25">
        <v>0</v>
      </c>
      <c r="C27" s="26">
        <v>7551.59</v>
      </c>
      <c r="D27" s="26">
        <v>67514.89</v>
      </c>
      <c r="E27" s="22">
        <f t="shared" si="7"/>
        <v>75066.48</v>
      </c>
      <c r="F27" s="23">
        <f t="shared" si="8"/>
        <v>0.0005586986222027231</v>
      </c>
      <c r="G27" s="25">
        <v>0</v>
      </c>
      <c r="H27" s="26">
        <v>4084.87</v>
      </c>
      <c r="I27" s="26">
        <v>74776.72</v>
      </c>
      <c r="J27" s="22">
        <f t="shared" si="9"/>
        <v>78861.59</v>
      </c>
      <c r="K27" s="23">
        <f t="shared" si="10"/>
        <v>0.0005757046436390289</v>
      </c>
      <c r="L27" s="42">
        <f t="shared" si="11"/>
        <v>0.8486732747920986</v>
      </c>
      <c r="M27" s="43">
        <f t="shared" si="12"/>
        <v>-0.09711351340363683</v>
      </c>
      <c r="N27" s="44">
        <f t="shared" si="13"/>
        <v>-0.0481236809960337</v>
      </c>
    </row>
    <row r="28" spans="1:14" ht="15">
      <c r="A28" s="24" t="s">
        <v>19</v>
      </c>
      <c r="B28" s="25">
        <v>223183.16</v>
      </c>
      <c r="C28" s="26">
        <v>265828.65</v>
      </c>
      <c r="D28" s="26">
        <v>4.99</v>
      </c>
      <c r="E28" s="22">
        <f t="shared" si="7"/>
        <v>489016.80000000005</v>
      </c>
      <c r="F28" s="23">
        <f t="shared" si="8"/>
        <v>0.0036396140113934294</v>
      </c>
      <c r="G28" s="25">
        <v>323916.25</v>
      </c>
      <c r="H28" s="26">
        <v>439195.66</v>
      </c>
      <c r="I28" s="26">
        <v>607.43</v>
      </c>
      <c r="J28" s="22">
        <f t="shared" si="9"/>
        <v>763719.34</v>
      </c>
      <c r="K28" s="23">
        <f t="shared" si="10"/>
        <v>0.0055752968013317306</v>
      </c>
      <c r="L28" s="42">
        <f t="shared" si="11"/>
        <v>-0.35918729141575034</v>
      </c>
      <c r="M28" s="43">
        <f t="shared" si="12"/>
        <v>-0.9917850616531946</v>
      </c>
      <c r="N28" s="44">
        <f t="shared" si="13"/>
        <v>-0.3596904328755115</v>
      </c>
    </row>
    <row r="29" spans="1:14" ht="15">
      <c r="A29" s="24" t="s">
        <v>20</v>
      </c>
      <c r="B29" s="25">
        <v>3345474.19</v>
      </c>
      <c r="C29" s="26">
        <v>201313.43</v>
      </c>
      <c r="D29" s="26">
        <v>7286134.81</v>
      </c>
      <c r="E29" s="22">
        <f t="shared" si="7"/>
        <v>10832922.43</v>
      </c>
      <c r="F29" s="23">
        <f t="shared" si="8"/>
        <v>0.08062638392089219</v>
      </c>
      <c r="G29" s="25">
        <v>3506571.27</v>
      </c>
      <c r="H29" s="26">
        <v>169508.79</v>
      </c>
      <c r="I29" s="26">
        <v>8191898.76</v>
      </c>
      <c r="J29" s="22">
        <f t="shared" si="9"/>
        <v>11867978.82</v>
      </c>
      <c r="K29" s="23">
        <f t="shared" si="10"/>
        <v>0.08663850826852013</v>
      </c>
      <c r="L29" s="42">
        <f t="shared" si="11"/>
        <v>-0.03517127970276035</v>
      </c>
      <c r="M29" s="43">
        <f t="shared" si="12"/>
        <v>-0.11056825487428268</v>
      </c>
      <c r="N29" s="44">
        <f t="shared" si="13"/>
        <v>-0.08721420940318125</v>
      </c>
    </row>
    <row r="30" spans="1:14" ht="15">
      <c r="A30" s="24" t="s">
        <v>21</v>
      </c>
      <c r="B30" s="25">
        <v>93347.01</v>
      </c>
      <c r="C30" s="26">
        <v>185741.77</v>
      </c>
      <c r="D30" s="26">
        <v>59614.51</v>
      </c>
      <c r="E30" s="22">
        <f t="shared" si="7"/>
        <v>338703.29</v>
      </c>
      <c r="F30" s="23">
        <f t="shared" si="8"/>
        <v>0.0025208729843004406</v>
      </c>
      <c r="G30" s="25">
        <v>104106.38</v>
      </c>
      <c r="H30" s="26">
        <v>196799.02</v>
      </c>
      <c r="I30" s="26">
        <v>63269.86</v>
      </c>
      <c r="J30" s="22">
        <f t="shared" si="9"/>
        <v>364175.26</v>
      </c>
      <c r="K30" s="23">
        <f t="shared" si="10"/>
        <v>0.0026585488357570614</v>
      </c>
      <c r="L30" s="42">
        <f t="shared" si="11"/>
        <v>-0.07250325185257578</v>
      </c>
      <c r="M30" s="43">
        <f t="shared" si="12"/>
        <v>-0.05777395429672194</v>
      </c>
      <c r="N30" s="44">
        <f t="shared" si="13"/>
        <v>-0.06994426255094877</v>
      </c>
    </row>
    <row r="31" spans="1:14" ht="15">
      <c r="A31" s="24" t="s">
        <v>22</v>
      </c>
      <c r="B31" s="25">
        <v>3651482.94</v>
      </c>
      <c r="C31" s="26">
        <v>3127389.9</v>
      </c>
      <c r="D31" s="26">
        <v>114428.68</v>
      </c>
      <c r="E31" s="22">
        <f t="shared" si="7"/>
        <v>6893301.52</v>
      </c>
      <c r="F31" s="23">
        <f t="shared" si="8"/>
        <v>0.05130489749422028</v>
      </c>
      <c r="G31" s="25">
        <v>4132348.75</v>
      </c>
      <c r="H31" s="26">
        <v>2701657.72</v>
      </c>
      <c r="I31" s="26">
        <v>164976.36</v>
      </c>
      <c r="J31" s="22">
        <f t="shared" si="9"/>
        <v>6998982.830000001</v>
      </c>
      <c r="K31" s="23">
        <f t="shared" si="10"/>
        <v>0.05109390916390138</v>
      </c>
      <c r="L31" s="42">
        <f t="shared" si="11"/>
        <v>-0.008067541381768795</v>
      </c>
      <c r="M31" s="43">
        <f t="shared" si="12"/>
        <v>-0.306393473586155</v>
      </c>
      <c r="N31" s="44">
        <f t="shared" si="13"/>
        <v>-0.015099524111848894</v>
      </c>
    </row>
    <row r="32" spans="1:14" ht="15">
      <c r="A32" s="24" t="s">
        <v>23</v>
      </c>
      <c r="B32" s="25">
        <v>3019282.62</v>
      </c>
      <c r="C32" s="26">
        <v>1683690.26</v>
      </c>
      <c r="D32" s="26">
        <v>48633.42</v>
      </c>
      <c r="E32" s="22">
        <f t="shared" si="7"/>
        <v>4751606.3</v>
      </c>
      <c r="F32" s="23">
        <f t="shared" si="8"/>
        <v>0.035364864491578385</v>
      </c>
      <c r="G32" s="25">
        <v>2655041.02</v>
      </c>
      <c r="H32" s="26">
        <v>1947545.91</v>
      </c>
      <c r="I32" s="26">
        <v>16781.33</v>
      </c>
      <c r="J32" s="22">
        <f t="shared" si="9"/>
        <v>4619368.26</v>
      </c>
      <c r="K32" s="23">
        <f t="shared" si="10"/>
        <v>0.033722269078784</v>
      </c>
      <c r="L32" s="42">
        <f t="shared" si="11"/>
        <v>0.02181076675503446</v>
      </c>
      <c r="M32" s="43">
        <f t="shared" si="12"/>
        <v>1.8980670781159774</v>
      </c>
      <c r="N32" s="44">
        <f t="shared" si="13"/>
        <v>0.028626866826157782</v>
      </c>
    </row>
    <row r="33" spans="1:14" ht="15">
      <c r="A33" s="24" t="s">
        <v>24</v>
      </c>
      <c r="B33" s="25">
        <v>41604965.82</v>
      </c>
      <c r="C33" s="26">
        <v>66685.15</v>
      </c>
      <c r="D33" s="26">
        <v>594430.92</v>
      </c>
      <c r="E33" s="22">
        <f t="shared" si="7"/>
        <v>42266081.89</v>
      </c>
      <c r="F33" s="23">
        <f t="shared" si="8"/>
        <v>0.31457451738579545</v>
      </c>
      <c r="G33" s="25">
        <v>42198696.76</v>
      </c>
      <c r="H33" s="26">
        <v>117104.88</v>
      </c>
      <c r="I33" s="26">
        <v>171744.76</v>
      </c>
      <c r="J33" s="22">
        <f t="shared" si="9"/>
        <v>42487546.4</v>
      </c>
      <c r="K33" s="23">
        <f t="shared" si="10"/>
        <v>0.31016718987416697</v>
      </c>
      <c r="L33" s="42">
        <f t="shared" si="11"/>
        <v>-0.015222461705442503</v>
      </c>
      <c r="M33" s="43">
        <f t="shared" si="12"/>
        <v>2.4611298766844474</v>
      </c>
      <c r="N33" s="44">
        <f t="shared" si="13"/>
        <v>-0.00521245703187978</v>
      </c>
    </row>
    <row r="34" spans="1:14" ht="15">
      <c r="A34" s="24" t="s">
        <v>25</v>
      </c>
      <c r="B34" s="25">
        <v>32775.41</v>
      </c>
      <c r="C34" s="26">
        <v>1775737.49</v>
      </c>
      <c r="D34" s="26">
        <v>900440.71</v>
      </c>
      <c r="E34" s="22">
        <f t="shared" si="7"/>
        <v>2708953.61</v>
      </c>
      <c r="F34" s="23">
        <f t="shared" si="8"/>
        <v>0.0201619770837542</v>
      </c>
      <c r="G34" s="25">
        <v>66951.58</v>
      </c>
      <c r="H34" s="26">
        <v>1653057.78</v>
      </c>
      <c r="I34" s="26">
        <v>1338985.5</v>
      </c>
      <c r="J34" s="22">
        <f t="shared" si="9"/>
        <v>3058994.8600000003</v>
      </c>
      <c r="K34" s="23">
        <f t="shared" si="10"/>
        <v>0.022331245740415853</v>
      </c>
      <c r="L34" s="42">
        <f t="shared" si="11"/>
        <v>0.051455266499247365</v>
      </c>
      <c r="M34" s="43">
        <f t="shared" si="12"/>
        <v>-0.32752019345989936</v>
      </c>
      <c r="N34" s="44">
        <f t="shared" si="13"/>
        <v>-0.11443015304706994</v>
      </c>
    </row>
    <row r="35" spans="1:14" ht="15">
      <c r="A35" s="24" t="s">
        <v>26</v>
      </c>
      <c r="B35" s="25">
        <v>17530943.58</v>
      </c>
      <c r="C35" s="26">
        <v>20771.36</v>
      </c>
      <c r="D35" s="27">
        <v>10755379.59</v>
      </c>
      <c r="E35" s="22">
        <f t="shared" si="7"/>
        <v>28307094.529999997</v>
      </c>
      <c r="F35" s="23">
        <f t="shared" si="8"/>
        <v>0.21068171456118948</v>
      </c>
      <c r="G35" s="25">
        <v>17464584.21</v>
      </c>
      <c r="H35" s="26">
        <v>0</v>
      </c>
      <c r="I35" s="27">
        <v>10056627.68</v>
      </c>
      <c r="J35" s="22">
        <f t="shared" si="9"/>
        <v>27521211.89</v>
      </c>
      <c r="K35" s="23">
        <f t="shared" si="10"/>
        <v>0.2009100943012518</v>
      </c>
      <c r="L35" s="42">
        <f t="shared" si="11"/>
        <v>0.004988995383589323</v>
      </c>
      <c r="M35" s="43">
        <f t="shared" si="12"/>
        <v>0.06948173207104347</v>
      </c>
      <c r="N35" s="44">
        <f t="shared" si="13"/>
        <v>0.028555524485662342</v>
      </c>
    </row>
    <row r="36" spans="1:14" ht="15.75" thickBot="1">
      <c r="A36" s="28" t="s">
        <v>27</v>
      </c>
      <c r="B36" s="29">
        <v>0.17</v>
      </c>
      <c r="C36" s="26">
        <v>0</v>
      </c>
      <c r="D36" s="30">
        <v>0</v>
      </c>
      <c r="E36" s="22">
        <f t="shared" si="7"/>
        <v>0.17</v>
      </c>
      <c r="F36" s="23">
        <f t="shared" si="8"/>
        <v>1.2652620154090472E-09</v>
      </c>
      <c r="G36" s="29">
        <v>759.95</v>
      </c>
      <c r="H36" s="26">
        <v>0</v>
      </c>
      <c r="I36" s="30">
        <v>89.82</v>
      </c>
      <c r="J36" s="22">
        <f t="shared" si="9"/>
        <v>849.77</v>
      </c>
      <c r="K36" s="23">
        <f t="shared" si="10"/>
        <v>6.203483026719822E-06</v>
      </c>
      <c r="L36" s="42">
        <f t="shared" si="11"/>
        <v>-0.999776301072439</v>
      </c>
      <c r="M36" s="43">
        <f t="shared" si="12"/>
        <v>-1</v>
      </c>
      <c r="N36" s="44">
        <f t="shared" si="13"/>
        <v>-0.9997999458677054</v>
      </c>
    </row>
    <row r="37" spans="1:14" ht="16.5" thickBot="1" thickTop="1">
      <c r="A37" s="31" t="s">
        <v>28</v>
      </c>
      <c r="B37" s="32">
        <f>SUM(B23:B36)</f>
        <v>87156278.9</v>
      </c>
      <c r="C37" s="32">
        <f>SUM(C23:C36)</f>
        <v>10986486.04</v>
      </c>
      <c r="D37" s="32">
        <f>SUM(D23:D36)</f>
        <v>36216757.38000001</v>
      </c>
      <c r="E37" s="32">
        <f>SUM(E23:E36)</f>
        <v>134359522.31999996</v>
      </c>
      <c r="F37" s="33">
        <f>IF(E$37=0,"0.00%",E37/E$37)</f>
        <v>1</v>
      </c>
      <c r="G37" s="34">
        <f>SUM(G23:G36)</f>
        <v>88556505.57000001</v>
      </c>
      <c r="H37" s="34">
        <f>SUM(H23:H36)</f>
        <v>11407989.77</v>
      </c>
      <c r="I37" s="32">
        <f>SUM(I23:I36)</f>
        <v>37018228.13</v>
      </c>
      <c r="J37" s="32">
        <f>SUM(J23:J36)</f>
        <v>136982723.47</v>
      </c>
      <c r="K37" s="33">
        <f>IF(J$37=0,"0.00%",J37/J$37)</f>
        <v>1</v>
      </c>
      <c r="L37" s="45">
        <f>IF(H37=0,"0.00%",(B37+C37)/(G37+H37)-1)</f>
        <v>-0.018223774289100603</v>
      </c>
      <c r="M37" s="46">
        <f>IF(I37=0,"0.00%",D37/I37-1)</f>
        <v>-0.021650705354816058</v>
      </c>
      <c r="N37" s="41">
        <f>IF(J37=0,"0.00%",E37/J37-1)</f>
        <v>-0.01914986856407863</v>
      </c>
    </row>
    <row r="38" ht="13.5" thickTop="1"/>
  </sheetData>
  <printOptions/>
  <pageMargins left="0.75" right="0.75" top="1" bottom="1" header="0.5" footer="0.5"/>
  <pageSetup fitToHeight="1" fitToWidth="1" horizontalDpi="600" verticalDpi="600" orientation="landscape" paperSize="5" scale="67" r:id="rId1"/>
  <headerFooter alignWithMargins="0">
    <oddHeader>&amp;C&amp;"Arial,Bold"&amp;14National Airport Sales Jan - Sep 08-09</oddHeader>
    <oddFooter>&amp;LStatistics and Reference Materials/National Airport (Sep 08-09)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srm120</cp:lastModifiedBy>
  <cp:lastPrinted>2008-03-06T19:31:26Z</cp:lastPrinted>
  <dcterms:created xsi:type="dcterms:W3CDTF">2008-03-06T19:16:26Z</dcterms:created>
  <dcterms:modified xsi:type="dcterms:W3CDTF">2009-10-27T13:51:47Z</dcterms:modified>
  <cp:category/>
  <cp:version/>
  <cp:contentType/>
  <cp:contentStatus/>
</cp:coreProperties>
</file>