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<sst xmlns="http://schemas.openxmlformats.org/spreadsheetml/2006/main" count="90" uniqueCount="34">
  <si>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</si>
  <si>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</si>
  <si>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</si>
  <si>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</si>
  <si>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</si>
  <si>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</si>
  <si>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</si>
  <si>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</si>
  <si>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</si>
  <si>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</si>
  <si>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</si>
  <si>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</si>
  <si>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</si>
  <si>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</si>
  <si>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</si>
  <si>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</si>
  <si>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</si>
  <si>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</si>
  <si>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</si>
  <si>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</si>
  <si>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</si>
  <si>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</si>
  <si>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</si>
  <si>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</si>
  <si>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</si>
  <si>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</si>
  <si>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</si>
  <si>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</si>
  <si>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</si>
  <si>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</si>
  <si>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Oct 09</t>
  </si>
  <si>
    <t>Oct 08</t>
  </si>
  <si>
    <t>Jan - Oct 09</t>
  </si>
  <si>
    <t>Jan - Oct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</si>
</sst>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" xfId="0" applyNumberFormat="1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0" fontId="4" fillId="0" borderId="17" xfId="19" applyNumberFormat="1" applyFont="1" applyBorder="1" applyAlignment="1">
      <alignment/>
    </xf>
    <xf numFmtId="0" fontId="3" fillId="0" borderId="18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4" fontId="3" fillId="2" borderId="25" xfId="0" applyNumberFormat="1" applyFont="1" applyFill="1" applyBorder="1" applyAlignment="1">
      <alignment/>
    </xf>
    <xf numFmtId="10" fontId="3" fillId="2" borderId="26" xfId="19" applyNumberFormat="1" applyFont="1" applyFill="1" applyBorder="1" applyAlignment="1">
      <alignment/>
    </xf>
    <xf numFmtId="164" fontId="3" fillId="2" borderId="27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0" fontId="4" fillId="0" borderId="17" xfId="19" applyNumberFormat="1" applyFont="1" applyBorder="1" applyAlignment="1">
      <alignment horizontal="right"/>
    </xf>
    <xf numFmtId="10" fontId="3" fillId="2" borderId="26" xfId="19" applyNumberFormat="1" applyFont="1" applyFill="1" applyBorder="1" applyAlignment="1">
      <alignment horizontal="right"/>
    </xf>
    <xf numFmtId="10" fontId="4" fillId="0" borderId="29" xfId="19" applyNumberFormat="1" applyFont="1" applyBorder="1" applyAlignment="1">
      <alignment horizontal="right"/>
    </xf>
    <xf numFmtId="10" fontId="4" fillId="0" borderId="16" xfId="19" applyNumberFormat="1" applyFont="1" applyBorder="1" applyAlignment="1">
      <alignment horizontal="right"/>
    </xf>
    <xf numFmtId="10" fontId="3" fillId="0" borderId="17" xfId="19" applyNumberFormat="1" applyFont="1" applyBorder="1" applyAlignment="1">
      <alignment horizontal="right"/>
    </xf>
    <xf numFmtId="10" fontId="3" fillId="2" borderId="27" xfId="19" applyNumberFormat="1" applyFont="1" applyFill="1" applyBorder="1" applyAlignment="1">
      <alignment horizontal="right"/>
    </xf>
    <xf numFmtId="10" fontId="3" fillId="2" borderId="25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75" zoomScaleNormal="75" workbookViewId="0" topLeftCell="A2">
      <selection activeCell="E37" sqref="E37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30</v>
      </c>
      <c r="E1" s="5"/>
      <c r="F1" s="6"/>
      <c r="G1" s="5"/>
      <c r="H1" s="7"/>
      <c r="I1" s="4" t="s">
        <v>31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166930.52</v>
      </c>
      <c r="C4" s="21">
        <v>216060.23</v>
      </c>
      <c r="D4" s="22">
        <v>10213.6</v>
      </c>
      <c r="E4" s="22">
        <f>SUM(B4:D4)</f>
        <v>393204.35</v>
      </c>
      <c r="F4" s="40">
        <f>IF(E$18=0,"0.00%",E4/E$18)</f>
        <v>0.027539696590646815</v>
      </c>
      <c r="G4" s="20">
        <v>164513.55</v>
      </c>
      <c r="H4" s="21">
        <v>213282</v>
      </c>
      <c r="I4" s="22">
        <v>7721.77</v>
      </c>
      <c r="J4" s="22">
        <f>SUM(G4:I4)</f>
        <v>385517.32</v>
      </c>
      <c r="K4" s="23">
        <f>IF(J$18=0,"0.00%",J4/J$18)</f>
        <v>0.02729257488275304</v>
      </c>
      <c r="L4" s="42">
        <f>IF((G4+H4)=0,"0.00%",(B4+C4)/(G4+H4)-1)</f>
        <v>0.013751353079727968</v>
      </c>
      <c r="M4" s="43">
        <f>IF(I4=0,"0.00%",D4/I4-1)</f>
        <v>0.32270191937858805</v>
      </c>
      <c r="N4" s="44">
        <f>IF(J4=0,"0.00%",E4/J4-1)</f>
        <v>0.01993951918943604</v>
      </c>
    </row>
    <row r="5" spans="1:14" ht="15">
      <c r="A5" s="24" t="s">
        <v>15</v>
      </c>
      <c r="B5" s="25">
        <v>1377612.96</v>
      </c>
      <c r="C5" s="26">
        <v>0</v>
      </c>
      <c r="D5" s="26">
        <v>1784089.79</v>
      </c>
      <c r="E5" s="22">
        <f aca="true" t="shared" si="0" ref="E5:E17">SUM(B5:D5)</f>
        <v>3161702.75</v>
      </c>
      <c r="F5" s="40">
        <f aca="true" t="shared" si="1" ref="F5:F17">IF(E$18=0,"0.00%",E5/E$18)</f>
        <v>0.22144295820942383</v>
      </c>
      <c r="G5" s="25">
        <v>1390244.55</v>
      </c>
      <c r="H5" s="26">
        <v>0</v>
      </c>
      <c r="I5" s="26">
        <v>1795354.28</v>
      </c>
      <c r="J5" s="22">
        <f aca="true" t="shared" si="2" ref="J5:J17">SUM(G5:I5)</f>
        <v>3185598.83</v>
      </c>
      <c r="K5" s="23">
        <f aca="true" t="shared" si="3" ref="K5:K17">IF(J$18=0,"0.00%",J5/J$18)</f>
        <v>0.22552344629856183</v>
      </c>
      <c r="L5" s="42">
        <f aca="true" t="shared" si="4" ref="L5:L17">IF((G5+H5)=0,"0.00%",(B5+C5)/(G5+H5)-1)</f>
        <v>-0.009085876294210316</v>
      </c>
      <c r="M5" s="43">
        <f aca="true" t="shared" si="5" ref="M5:M17">IF(I5=0,"0.00%",D5/I5-1)</f>
        <v>-0.006274243543731073</v>
      </c>
      <c r="N5" s="44">
        <f aca="true" t="shared" si="6" ref="N5:N17">IF(J5=0,"0.00%",E5/J5-1)</f>
        <v>-0.007501283518489998</v>
      </c>
    </row>
    <row r="6" spans="1:14" ht="15">
      <c r="A6" s="24" t="s">
        <v>16</v>
      </c>
      <c r="B6" s="25">
        <v>0</v>
      </c>
      <c r="C6" s="26">
        <v>0</v>
      </c>
      <c r="D6" s="26">
        <v>15012.2</v>
      </c>
      <c r="E6" s="22">
        <f t="shared" si="0"/>
        <v>15012.2</v>
      </c>
      <c r="F6" s="40">
        <f t="shared" si="1"/>
        <v>0.001051441656629964</v>
      </c>
      <c r="G6" s="25">
        <v>0</v>
      </c>
      <c r="H6" s="26">
        <v>0</v>
      </c>
      <c r="I6" s="26">
        <v>28706.13</v>
      </c>
      <c r="J6" s="22">
        <f t="shared" si="2"/>
        <v>28706.13</v>
      </c>
      <c r="K6" s="23">
        <f t="shared" si="3"/>
        <v>0.0020322412560323973</v>
      </c>
      <c r="L6" s="42" t="str">
        <f t="shared" si="4"/>
        <v>0.00%</v>
      </c>
      <c r="M6" s="43">
        <f t="shared" si="5"/>
        <v>-0.4770385280077809</v>
      </c>
      <c r="N6" s="44">
        <f t="shared" si="6"/>
        <v>-0.4770385280077809</v>
      </c>
    </row>
    <row r="7" spans="1:14" ht="15">
      <c r="A7" s="24" t="s">
        <v>17</v>
      </c>
      <c r="B7" s="25">
        <v>154339.63</v>
      </c>
      <c r="C7" s="26">
        <v>232343.53</v>
      </c>
      <c r="D7" s="26">
        <v>15701.96</v>
      </c>
      <c r="E7" s="22">
        <f t="shared" si="0"/>
        <v>402385.12000000005</v>
      </c>
      <c r="F7" s="40">
        <f t="shared" si="1"/>
        <v>0.02818270987437197</v>
      </c>
      <c r="G7" s="25">
        <v>125174.35</v>
      </c>
      <c r="H7" s="26">
        <v>192664.14</v>
      </c>
      <c r="I7" s="26">
        <v>33223.77</v>
      </c>
      <c r="J7" s="22">
        <f t="shared" si="2"/>
        <v>351062.26</v>
      </c>
      <c r="K7" s="23">
        <f t="shared" si="3"/>
        <v>0.02485333997330786</v>
      </c>
      <c r="L7" s="42">
        <f t="shared" si="4"/>
        <v>0.2166026839606494</v>
      </c>
      <c r="M7" s="43">
        <f t="shared" si="5"/>
        <v>-0.5273877708640531</v>
      </c>
      <c r="N7" s="44">
        <f t="shared" si="6"/>
        <v>0.1461930427953151</v>
      </c>
    </row>
    <row r="8" spans="1:14" ht="15">
      <c r="A8" s="24" t="s">
        <v>18</v>
      </c>
      <c r="B8" s="25">
        <v>0</v>
      </c>
      <c r="C8" s="26">
        <v>2443.29</v>
      </c>
      <c r="D8" s="26">
        <v>12684.63</v>
      </c>
      <c r="E8" s="22">
        <f t="shared" si="0"/>
        <v>15127.919999999998</v>
      </c>
      <c r="F8" s="40">
        <f t="shared" si="1"/>
        <v>0.0010595465865206673</v>
      </c>
      <c r="G8" s="25">
        <v>0</v>
      </c>
      <c r="H8" s="26">
        <v>499.5</v>
      </c>
      <c r="I8" s="26">
        <v>11183.88</v>
      </c>
      <c r="J8" s="22">
        <f t="shared" si="2"/>
        <v>11683.38</v>
      </c>
      <c r="K8" s="23">
        <f t="shared" si="3"/>
        <v>0.000827121135656523</v>
      </c>
      <c r="L8" s="42">
        <f t="shared" si="4"/>
        <v>3.8914714714714718</v>
      </c>
      <c r="M8" s="43">
        <f t="shared" si="5"/>
        <v>0.13418867155227</v>
      </c>
      <c r="N8" s="44">
        <f t="shared" si="6"/>
        <v>0.2948239293766015</v>
      </c>
    </row>
    <row r="9" spans="1:14" ht="15">
      <c r="A9" s="24" t="s">
        <v>19</v>
      </c>
      <c r="B9" s="25">
        <v>13588.78</v>
      </c>
      <c r="C9" s="26">
        <v>14032.19</v>
      </c>
      <c r="D9" s="26">
        <v>0</v>
      </c>
      <c r="E9" s="22">
        <f t="shared" si="0"/>
        <v>27620.97</v>
      </c>
      <c r="F9" s="40">
        <f t="shared" si="1"/>
        <v>0.001934549130342424</v>
      </c>
      <c r="G9" s="25">
        <v>31334.13</v>
      </c>
      <c r="H9" s="26">
        <v>38457.46</v>
      </c>
      <c r="I9" s="26">
        <v>4.99</v>
      </c>
      <c r="J9" s="22">
        <f t="shared" si="2"/>
        <v>69796.58</v>
      </c>
      <c r="K9" s="23">
        <f t="shared" si="3"/>
        <v>0.004941226469954874</v>
      </c>
      <c r="L9" s="42">
        <f t="shared" si="4"/>
        <v>-0.6042364130119402</v>
      </c>
      <c r="M9" s="43">
        <f t="shared" si="5"/>
        <v>-1</v>
      </c>
      <c r="N9" s="44">
        <f t="shared" si="6"/>
        <v>-0.6042647075257842</v>
      </c>
    </row>
    <row r="10" spans="1:14" ht="15">
      <c r="A10" s="24" t="s">
        <v>20</v>
      </c>
      <c r="B10" s="25">
        <v>385202.78</v>
      </c>
      <c r="C10" s="26">
        <v>21210.65</v>
      </c>
      <c r="D10" s="26">
        <v>960693.3</v>
      </c>
      <c r="E10" s="22">
        <f t="shared" si="0"/>
        <v>1367106.73</v>
      </c>
      <c r="F10" s="40">
        <f t="shared" si="1"/>
        <v>0.09575098686276313</v>
      </c>
      <c r="G10" s="25">
        <v>415841.12</v>
      </c>
      <c r="H10" s="26">
        <v>18215.6</v>
      </c>
      <c r="I10" s="26">
        <v>993747.44</v>
      </c>
      <c r="J10" s="22">
        <f t="shared" si="2"/>
        <v>1427804.16</v>
      </c>
      <c r="K10" s="23">
        <f t="shared" si="3"/>
        <v>0.10108093705026354</v>
      </c>
      <c r="L10" s="42">
        <f t="shared" si="4"/>
        <v>-0.06368589340121245</v>
      </c>
      <c r="M10" s="43">
        <f t="shared" si="5"/>
        <v>-0.03326211335950702</v>
      </c>
      <c r="N10" s="44">
        <f t="shared" si="6"/>
        <v>-0.042511033165780865</v>
      </c>
    </row>
    <row r="11" spans="1:14" ht="15">
      <c r="A11" s="24" t="s">
        <v>21</v>
      </c>
      <c r="B11" s="25">
        <v>8969.42</v>
      </c>
      <c r="C11" s="26">
        <v>23956.68</v>
      </c>
      <c r="D11" s="26">
        <v>7773.26</v>
      </c>
      <c r="E11" s="22">
        <f t="shared" si="0"/>
        <v>40699.36</v>
      </c>
      <c r="F11" s="40">
        <f t="shared" si="1"/>
        <v>0.002850548387456821</v>
      </c>
      <c r="G11" s="25">
        <v>12932.13</v>
      </c>
      <c r="H11" s="26">
        <v>26807.87</v>
      </c>
      <c r="I11" s="26">
        <v>8517.81</v>
      </c>
      <c r="J11" s="22">
        <f t="shared" si="2"/>
        <v>48257.81</v>
      </c>
      <c r="K11" s="23">
        <f t="shared" si="3"/>
        <v>0.0034163961637382946</v>
      </c>
      <c r="L11" s="42">
        <f t="shared" si="4"/>
        <v>-0.17146200301962766</v>
      </c>
      <c r="M11" s="43">
        <f t="shared" si="5"/>
        <v>-0.08741096596425602</v>
      </c>
      <c r="N11" s="44">
        <f t="shared" si="6"/>
        <v>-0.15662646108474454</v>
      </c>
    </row>
    <row r="12" spans="1:14" ht="15">
      <c r="A12" s="24" t="s">
        <v>22</v>
      </c>
      <c r="B12" s="25">
        <v>436701.88</v>
      </c>
      <c r="C12" s="26">
        <v>380332.37</v>
      </c>
      <c r="D12" s="26">
        <v>13834.89</v>
      </c>
      <c r="E12" s="22">
        <f t="shared" si="0"/>
        <v>830869.14</v>
      </c>
      <c r="F12" s="40">
        <f t="shared" si="1"/>
        <v>0.05819336439724447</v>
      </c>
      <c r="G12" s="25">
        <v>459407.66</v>
      </c>
      <c r="H12" s="26">
        <v>303976.47</v>
      </c>
      <c r="I12" s="26">
        <v>33111.75</v>
      </c>
      <c r="J12" s="22">
        <f t="shared" si="2"/>
        <v>796495.8799999999</v>
      </c>
      <c r="K12" s="23">
        <f t="shared" si="3"/>
        <v>0.0563876700758977</v>
      </c>
      <c r="L12" s="42">
        <f t="shared" si="4"/>
        <v>0.07027932320259289</v>
      </c>
      <c r="M12" s="43">
        <f t="shared" si="5"/>
        <v>-0.5821758137217151</v>
      </c>
      <c r="N12" s="44">
        <f t="shared" si="6"/>
        <v>0.04315560301454435</v>
      </c>
    </row>
    <row r="13" spans="1:14" ht="15">
      <c r="A13" s="24" t="s">
        <v>23</v>
      </c>
      <c r="B13" s="25">
        <v>313694.12</v>
      </c>
      <c r="C13" s="26">
        <v>189609.12</v>
      </c>
      <c r="D13" s="26">
        <v>1854</v>
      </c>
      <c r="E13" s="22">
        <f t="shared" si="0"/>
        <v>505157.24</v>
      </c>
      <c r="F13" s="40">
        <f t="shared" si="1"/>
        <v>0.03538078131681034</v>
      </c>
      <c r="G13" s="25">
        <v>304205.08</v>
      </c>
      <c r="H13" s="26">
        <v>234171.96</v>
      </c>
      <c r="I13" s="26">
        <v>2001.71</v>
      </c>
      <c r="J13" s="22">
        <f t="shared" si="2"/>
        <v>540378.75</v>
      </c>
      <c r="K13" s="23">
        <f t="shared" si="3"/>
        <v>0.0382559400947887</v>
      </c>
      <c r="L13" s="42">
        <f t="shared" si="4"/>
        <v>-0.06514728042637186</v>
      </c>
      <c r="M13" s="43">
        <f t="shared" si="5"/>
        <v>-0.07379190791872947</v>
      </c>
      <c r="N13" s="44">
        <f t="shared" si="6"/>
        <v>-0.0651793024799735</v>
      </c>
    </row>
    <row r="14" spans="1:14" ht="15">
      <c r="A14" s="24" t="s">
        <v>24</v>
      </c>
      <c r="B14" s="25">
        <v>4546057.19</v>
      </c>
      <c r="C14" s="26">
        <v>8381.76</v>
      </c>
      <c r="D14" s="26">
        <v>55096.93</v>
      </c>
      <c r="E14" s="22">
        <f t="shared" si="0"/>
        <v>4609535.88</v>
      </c>
      <c r="F14" s="40">
        <f t="shared" si="1"/>
        <v>0.32284795312895237</v>
      </c>
      <c r="G14" s="25">
        <v>4371292.06</v>
      </c>
      <c r="H14" s="26">
        <v>0</v>
      </c>
      <c r="I14" s="26">
        <v>67563.38</v>
      </c>
      <c r="J14" s="22">
        <f t="shared" si="2"/>
        <v>4438855.4399999995</v>
      </c>
      <c r="K14" s="23">
        <f t="shared" si="3"/>
        <v>0.31424734559245143</v>
      </c>
      <c r="L14" s="42">
        <f t="shared" si="4"/>
        <v>0.04189765576999682</v>
      </c>
      <c r="M14" s="43">
        <f t="shared" si="5"/>
        <v>-0.1845148954951633</v>
      </c>
      <c r="N14" s="44">
        <f t="shared" si="6"/>
        <v>0.03845145270151007</v>
      </c>
    </row>
    <row r="15" spans="1:14" ht="15">
      <c r="A15" s="24" t="s">
        <v>25</v>
      </c>
      <c r="B15" s="25">
        <v>2199.82</v>
      </c>
      <c r="C15" s="26">
        <v>226893.78</v>
      </c>
      <c r="D15" s="26">
        <v>101495.59</v>
      </c>
      <c r="E15" s="22">
        <f t="shared" si="0"/>
        <v>330589.19</v>
      </c>
      <c r="F15" s="40">
        <f t="shared" si="1"/>
        <v>0.023154184303270535</v>
      </c>
      <c r="G15" s="25">
        <v>12584.13</v>
      </c>
      <c r="H15" s="26">
        <v>218601.44</v>
      </c>
      <c r="I15" s="26">
        <v>154430.53</v>
      </c>
      <c r="J15" s="22">
        <f t="shared" si="2"/>
        <v>385616.1</v>
      </c>
      <c r="K15" s="23">
        <f t="shared" si="3"/>
        <v>0.02729956798113554</v>
      </c>
      <c r="L15" s="42">
        <f t="shared" si="4"/>
        <v>-0.009048877920884046</v>
      </c>
      <c r="M15" s="43">
        <f t="shared" si="5"/>
        <v>-0.34277509764422875</v>
      </c>
      <c r="N15" s="44">
        <f t="shared" si="6"/>
        <v>-0.14269868400204244</v>
      </c>
    </row>
    <row r="16" spans="1:14" ht="15">
      <c r="A16" s="24" t="s">
        <v>26</v>
      </c>
      <c r="B16" s="25">
        <v>1617820.09</v>
      </c>
      <c r="C16" s="26">
        <v>0</v>
      </c>
      <c r="D16" s="27">
        <v>960898.94</v>
      </c>
      <c r="E16" s="22">
        <f t="shared" si="0"/>
        <v>2578719.0300000003</v>
      </c>
      <c r="F16" s="40">
        <f t="shared" si="1"/>
        <v>0.18061127675400102</v>
      </c>
      <c r="G16" s="25">
        <v>1536305.43</v>
      </c>
      <c r="H16" s="26">
        <v>0</v>
      </c>
      <c r="I16" s="27">
        <v>919277.29</v>
      </c>
      <c r="J16" s="22">
        <f t="shared" si="2"/>
        <v>2455582.7199999997</v>
      </c>
      <c r="K16" s="23">
        <f t="shared" si="3"/>
        <v>0.17384219019367117</v>
      </c>
      <c r="L16" s="42">
        <f t="shared" si="4"/>
        <v>0.0530588894683528</v>
      </c>
      <c r="M16" s="43">
        <f t="shared" si="5"/>
        <v>0.04527649105744791</v>
      </c>
      <c r="N16" s="44">
        <f t="shared" si="6"/>
        <v>0.05014545386603819</v>
      </c>
    </row>
    <row r="17" spans="1:14" ht="15.75" thickBot="1">
      <c r="A17" s="28" t="s">
        <v>27</v>
      </c>
      <c r="B17" s="29">
        <v>0.04</v>
      </c>
      <c r="C17" s="30">
        <v>0</v>
      </c>
      <c r="D17" s="30">
        <v>0</v>
      </c>
      <c r="E17" s="22">
        <f t="shared" si="0"/>
        <v>0.04</v>
      </c>
      <c r="F17" s="40">
        <f t="shared" si="1"/>
        <v>2.8015658108204366E-09</v>
      </c>
      <c r="G17" s="29">
        <v>0.04</v>
      </c>
      <c r="H17" s="30">
        <v>0</v>
      </c>
      <c r="I17" s="30">
        <v>0</v>
      </c>
      <c r="J17" s="22">
        <f t="shared" si="2"/>
        <v>0.04</v>
      </c>
      <c r="K17" s="23">
        <f t="shared" si="3"/>
        <v>2.831787156307586E-09</v>
      </c>
      <c r="L17" s="42">
        <f t="shared" si="4"/>
        <v>0</v>
      </c>
      <c r="M17" s="43" t="str">
        <f t="shared" si="5"/>
        <v>0.00%</v>
      </c>
      <c r="N17" s="44">
        <f t="shared" si="6"/>
        <v>0</v>
      </c>
    </row>
    <row r="18" spans="1:14" ht="16.5" thickBot="1" thickTop="1">
      <c r="A18" s="31" t="s">
        <v>28</v>
      </c>
      <c r="B18" s="32">
        <f>SUM(B4:B17)</f>
        <v>9023117.23</v>
      </c>
      <c r="C18" s="32">
        <f>SUM(C4:C17)</f>
        <v>1315263.6</v>
      </c>
      <c r="D18" s="32">
        <f>SUM(D4:D17)</f>
        <v>3939349.09</v>
      </c>
      <c r="E18" s="32">
        <f>SUM(E4:E17)</f>
        <v>14277729.919999998</v>
      </c>
      <c r="F18" s="41">
        <f>IF(E$18=0,"0.00%",E18/E$18)</f>
        <v>1</v>
      </c>
      <c r="G18" s="34">
        <f>SUM(G4:G17)</f>
        <v>8823834.229999999</v>
      </c>
      <c r="H18" s="34">
        <f>SUM(H4:H17)</f>
        <v>1246676.44</v>
      </c>
      <c r="I18" s="32">
        <f>SUM(I4:I17)</f>
        <v>4054844.7299999995</v>
      </c>
      <c r="J18" s="32">
        <f>SUM(J4:J17)</f>
        <v>14125355.399999999</v>
      </c>
      <c r="K18" s="33">
        <f>IF(J$18=0,"0.00%",J18/J$18)</f>
        <v>1</v>
      </c>
      <c r="L18" s="45">
        <f>IF(H18=0,"0.00%",(B18+C18)/(G18+H18)-1)</f>
        <v>0.026599461415396375</v>
      </c>
      <c r="M18" s="46">
        <f>IF(I18=0,"0.00%",D18/I18-1)</f>
        <v>-0.02848336932497031</v>
      </c>
      <c r="N18" s="41">
        <f>IF(J18=0,"0.00%",E18/J18-1)</f>
        <v>0.010787305217113241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32</v>
      </c>
      <c r="E20" s="5"/>
      <c r="F20" s="6"/>
      <c r="G20" s="5"/>
      <c r="H20" s="7"/>
      <c r="I20" s="39" t="s">
        <v>33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2065975.22</v>
      </c>
      <c r="C23" s="21">
        <v>2230112.89</v>
      </c>
      <c r="D23" s="22">
        <v>48340.4</v>
      </c>
      <c r="E23" s="22">
        <f>SUM(B23:D23)</f>
        <v>4344428.510000001</v>
      </c>
      <c r="F23" s="23">
        <f>IF(E$37=0,"0.00%",E23/E$37)</f>
        <v>0.029228443431972957</v>
      </c>
      <c r="G23" s="20">
        <v>2263954.7</v>
      </c>
      <c r="H23" s="21">
        <v>2717422.51</v>
      </c>
      <c r="I23" s="22">
        <v>81102.84</v>
      </c>
      <c r="J23" s="22">
        <f>SUM(G23:I23)</f>
        <v>5062480.05</v>
      </c>
      <c r="K23" s="23">
        <f>IF(J$37=0,"0.00%",J23/J$37)</f>
        <v>0.0335023784820619</v>
      </c>
      <c r="L23" s="42">
        <f>IF((G23+H23)=0,"0.00",(B23+C23)/(G23+H23)-1)</f>
        <v>-0.13757020821958588</v>
      </c>
      <c r="M23" s="43">
        <f>IF(I23=0,"0.00%",D23/I23-1)</f>
        <v>-0.4039616861752313</v>
      </c>
      <c r="N23" s="44">
        <f>IF(J23=0,"0.00%",E23/J23-1)</f>
        <v>-0.14183790018095954</v>
      </c>
    </row>
    <row r="24" spans="1:14" ht="15">
      <c r="A24" s="24" t="s">
        <v>15</v>
      </c>
      <c r="B24" s="25">
        <v>15885224.75</v>
      </c>
      <c r="C24" s="26">
        <v>0</v>
      </c>
      <c r="D24" s="26">
        <v>17748952.12</v>
      </c>
      <c r="E24" s="22">
        <f aca="true" t="shared" si="7" ref="E24:E36">SUM(B24:D24)</f>
        <v>33634176.870000005</v>
      </c>
      <c r="F24" s="23">
        <f aca="true" t="shared" si="8" ref="F24:F36">IF(E$37=0,"0.00%",E24/E$37)</f>
        <v>0.22628399426136908</v>
      </c>
      <c r="G24" s="25">
        <v>15788862.54</v>
      </c>
      <c r="H24" s="26">
        <v>0</v>
      </c>
      <c r="I24" s="26">
        <v>18106572.71</v>
      </c>
      <c r="J24" s="22">
        <f aca="true" t="shared" si="9" ref="J24:J36">SUM(G24:I24)</f>
        <v>33895435.25</v>
      </c>
      <c r="K24" s="23">
        <f aca="true" t="shared" si="10" ref="K24:K36">IF(J$37=0,"0.00%",J24/J$37)</f>
        <v>0.22431252851252664</v>
      </c>
      <c r="L24" s="42">
        <f aca="true" t="shared" si="11" ref="L24:L36">IF((G24+H24)=0,"0.00",(B24+C24)/(G24+H24)-1)</f>
        <v>0.006103176194983906</v>
      </c>
      <c r="M24" s="43">
        <f aca="true" t="shared" si="12" ref="M24:M36">IF(I24=0,"0.00%",D24/I24-1)</f>
        <v>-0.01975087145026022</v>
      </c>
      <c r="N24" s="44">
        <f aca="true" t="shared" si="13" ref="N24:N36">IF(J24=0,"0.00%",E24/J24-1)</f>
        <v>-0.00770777475117379</v>
      </c>
    </row>
    <row r="25" spans="1:14" ht="15">
      <c r="A25" s="24" t="s">
        <v>16</v>
      </c>
      <c r="B25" s="25">
        <v>31.96</v>
      </c>
      <c r="C25" s="26">
        <v>0</v>
      </c>
      <c r="D25" s="26">
        <v>230674.09</v>
      </c>
      <c r="E25" s="22">
        <f t="shared" si="7"/>
        <v>230706.05</v>
      </c>
      <c r="F25" s="23">
        <f t="shared" si="8"/>
        <v>0.0015521440199366804</v>
      </c>
      <c r="G25" s="25">
        <v>0</v>
      </c>
      <c r="H25" s="26">
        <v>0</v>
      </c>
      <c r="I25" s="26">
        <v>221319.78</v>
      </c>
      <c r="J25" s="22">
        <f t="shared" si="9"/>
        <v>221319.78</v>
      </c>
      <c r="K25" s="23">
        <f t="shared" si="10"/>
        <v>0.0014646455811962503</v>
      </c>
      <c r="L25" s="42" t="str">
        <f t="shared" si="11"/>
        <v>0.00</v>
      </c>
      <c r="M25" s="43">
        <f t="shared" si="12"/>
        <v>0.04226603695340736</v>
      </c>
      <c r="N25" s="44">
        <f t="shared" si="13"/>
        <v>0.04241044338648803</v>
      </c>
    </row>
    <row r="26" spans="1:14" ht="15">
      <c r="A26" s="24" t="s">
        <v>17</v>
      </c>
      <c r="B26" s="25">
        <v>1402475.18</v>
      </c>
      <c r="C26" s="26">
        <v>1870067.31</v>
      </c>
      <c r="D26" s="26">
        <v>187225.8</v>
      </c>
      <c r="E26" s="22">
        <f t="shared" si="7"/>
        <v>3459768.29</v>
      </c>
      <c r="F26" s="23">
        <f t="shared" si="8"/>
        <v>0.023276626953172903</v>
      </c>
      <c r="G26" s="25">
        <v>1730644.61</v>
      </c>
      <c r="H26" s="26">
        <v>1867558.77</v>
      </c>
      <c r="I26" s="26">
        <v>394480.53</v>
      </c>
      <c r="J26" s="22">
        <f t="shared" si="9"/>
        <v>3992683.91</v>
      </c>
      <c r="K26" s="23">
        <f t="shared" si="10"/>
        <v>0.0264227031397504</v>
      </c>
      <c r="L26" s="42">
        <f t="shared" si="11"/>
        <v>-0.09050652662107161</v>
      </c>
      <c r="M26" s="43">
        <f t="shared" si="12"/>
        <v>-0.5253864620390771</v>
      </c>
      <c r="N26" s="44">
        <f t="shared" si="13"/>
        <v>-0.13347303017533385</v>
      </c>
    </row>
    <row r="27" spans="1:14" ht="15">
      <c r="A27" s="24" t="s">
        <v>18</v>
      </c>
      <c r="B27" s="25">
        <v>0</v>
      </c>
      <c r="C27" s="26">
        <v>9994.88</v>
      </c>
      <c r="D27" s="26">
        <v>80199.52</v>
      </c>
      <c r="E27" s="22">
        <f t="shared" si="7"/>
        <v>90194.40000000001</v>
      </c>
      <c r="F27" s="23">
        <f t="shared" si="8"/>
        <v>0.0006068098283151958</v>
      </c>
      <c r="G27" s="25">
        <v>0</v>
      </c>
      <c r="H27" s="26">
        <v>4584.37</v>
      </c>
      <c r="I27" s="26">
        <v>85960.6</v>
      </c>
      <c r="J27" s="22">
        <f t="shared" si="9"/>
        <v>90544.97</v>
      </c>
      <c r="K27" s="23">
        <f t="shared" si="10"/>
        <v>0.0005992066782736142</v>
      </c>
      <c r="L27" s="42">
        <f t="shared" si="11"/>
        <v>1.1802079675069854</v>
      </c>
      <c r="M27" s="43">
        <f t="shared" si="12"/>
        <v>-0.06702000684034315</v>
      </c>
      <c r="N27" s="44">
        <f t="shared" si="13"/>
        <v>-0.00387177774756553</v>
      </c>
    </row>
    <row r="28" spans="1:14" ht="15">
      <c r="A28" s="24" t="s">
        <v>19</v>
      </c>
      <c r="B28" s="25">
        <v>236771.94</v>
      </c>
      <c r="C28" s="26">
        <v>279860.84</v>
      </c>
      <c r="D28" s="26">
        <v>4.99</v>
      </c>
      <c r="E28" s="22">
        <f t="shared" si="7"/>
        <v>516637.77</v>
      </c>
      <c r="F28" s="23">
        <f t="shared" si="8"/>
        <v>0.003475835268207844</v>
      </c>
      <c r="G28" s="25">
        <v>355250.38</v>
      </c>
      <c r="H28" s="26">
        <v>477653.12</v>
      </c>
      <c r="I28" s="26">
        <v>612.42</v>
      </c>
      <c r="J28" s="22">
        <f t="shared" si="9"/>
        <v>833515.92</v>
      </c>
      <c r="K28" s="23">
        <f t="shared" si="10"/>
        <v>0.005516024862688402</v>
      </c>
      <c r="L28" s="42">
        <f t="shared" si="11"/>
        <v>-0.37972072394941303</v>
      </c>
      <c r="M28" s="43">
        <f t="shared" si="12"/>
        <v>-0.991851996995526</v>
      </c>
      <c r="N28" s="44">
        <f t="shared" si="13"/>
        <v>-0.38017048312646506</v>
      </c>
    </row>
    <row r="29" spans="1:14" ht="15">
      <c r="A29" s="24" t="s">
        <v>20</v>
      </c>
      <c r="B29" s="25">
        <v>3730676.97</v>
      </c>
      <c r="C29" s="26">
        <v>222524.08</v>
      </c>
      <c r="D29" s="26">
        <v>8246828.11</v>
      </c>
      <c r="E29" s="22">
        <f t="shared" si="7"/>
        <v>12200029.16</v>
      </c>
      <c r="F29" s="23">
        <f t="shared" si="8"/>
        <v>0.08207934860723039</v>
      </c>
      <c r="G29" s="25">
        <v>3922412.39</v>
      </c>
      <c r="H29" s="26">
        <v>187724.39</v>
      </c>
      <c r="I29" s="26">
        <v>9185646.2</v>
      </c>
      <c r="J29" s="22">
        <f t="shared" si="9"/>
        <v>13295782.98</v>
      </c>
      <c r="K29" s="23">
        <f t="shared" si="10"/>
        <v>0.08798856473741892</v>
      </c>
      <c r="L29" s="42">
        <f t="shared" si="11"/>
        <v>-0.03818260520273975</v>
      </c>
      <c r="M29" s="43">
        <f t="shared" si="12"/>
        <v>-0.10220490421240036</v>
      </c>
      <c r="N29" s="44">
        <f t="shared" si="13"/>
        <v>-0.08241363608659025</v>
      </c>
    </row>
    <row r="30" spans="1:14" ht="15">
      <c r="A30" s="24" t="s">
        <v>21</v>
      </c>
      <c r="B30" s="25">
        <v>102316.43</v>
      </c>
      <c r="C30" s="26">
        <v>209698.45</v>
      </c>
      <c r="D30" s="26">
        <v>67387.77</v>
      </c>
      <c r="E30" s="22">
        <f t="shared" si="7"/>
        <v>379402.65</v>
      </c>
      <c r="F30" s="23">
        <f t="shared" si="8"/>
        <v>0.002552544913085849</v>
      </c>
      <c r="G30" s="25">
        <v>117038.51</v>
      </c>
      <c r="H30" s="26">
        <v>223606.89</v>
      </c>
      <c r="I30" s="26">
        <v>71787.67</v>
      </c>
      <c r="J30" s="22">
        <f t="shared" si="9"/>
        <v>412433.07</v>
      </c>
      <c r="K30" s="23">
        <f t="shared" si="10"/>
        <v>0.002729391261434942</v>
      </c>
      <c r="L30" s="42">
        <f t="shared" si="11"/>
        <v>-0.08404786913312201</v>
      </c>
      <c r="M30" s="43">
        <f t="shared" si="12"/>
        <v>-0.06129046951934769</v>
      </c>
      <c r="N30" s="44">
        <f t="shared" si="13"/>
        <v>-0.08008673989212356</v>
      </c>
    </row>
    <row r="31" spans="1:14" ht="15">
      <c r="A31" s="24" t="s">
        <v>22</v>
      </c>
      <c r="B31" s="25">
        <v>4088184.82</v>
      </c>
      <c r="C31" s="26">
        <v>3507722.27</v>
      </c>
      <c r="D31" s="26">
        <v>128263.57</v>
      </c>
      <c r="E31" s="22">
        <f t="shared" si="7"/>
        <v>7724170.66</v>
      </c>
      <c r="F31" s="23">
        <f t="shared" si="8"/>
        <v>0.05196667057014484</v>
      </c>
      <c r="G31" s="25">
        <v>4591756.41</v>
      </c>
      <c r="H31" s="26">
        <v>3005634.19</v>
      </c>
      <c r="I31" s="26">
        <v>198088.11</v>
      </c>
      <c r="J31" s="22">
        <f t="shared" si="9"/>
        <v>7795478.71</v>
      </c>
      <c r="K31" s="23">
        <f t="shared" si="10"/>
        <v>0.051588761953002785</v>
      </c>
      <c r="L31" s="42">
        <f t="shared" si="11"/>
        <v>-0.00019526572715633517</v>
      </c>
      <c r="M31" s="43">
        <f t="shared" si="12"/>
        <v>-0.35249233283108206</v>
      </c>
      <c r="N31" s="44">
        <f t="shared" si="13"/>
        <v>-0.009147359982976555</v>
      </c>
    </row>
    <row r="32" spans="1:14" ht="15">
      <c r="A32" s="24" t="s">
        <v>23</v>
      </c>
      <c r="B32" s="25">
        <v>3332976.74</v>
      </c>
      <c r="C32" s="26">
        <v>1873299.38</v>
      </c>
      <c r="D32" s="26">
        <v>50487.42</v>
      </c>
      <c r="E32" s="22">
        <f t="shared" si="7"/>
        <v>5256763.54</v>
      </c>
      <c r="F32" s="23">
        <f t="shared" si="8"/>
        <v>0.03536645048030676</v>
      </c>
      <c r="G32" s="25">
        <v>2959246.1</v>
      </c>
      <c r="H32" s="26">
        <v>2181717.87</v>
      </c>
      <c r="I32" s="26">
        <v>18783.04</v>
      </c>
      <c r="J32" s="22">
        <f t="shared" si="9"/>
        <v>5159747.010000001</v>
      </c>
      <c r="K32" s="23">
        <f t="shared" si="10"/>
        <v>0.03414606981033085</v>
      </c>
      <c r="L32" s="42">
        <f t="shared" si="11"/>
        <v>0.012704261376101256</v>
      </c>
      <c r="M32" s="43">
        <f t="shared" si="12"/>
        <v>1.687925916145629</v>
      </c>
      <c r="N32" s="44">
        <f t="shared" si="13"/>
        <v>0.018802574973535213</v>
      </c>
    </row>
    <row r="33" spans="1:14" ht="15">
      <c r="A33" s="24" t="s">
        <v>24</v>
      </c>
      <c r="B33" s="25">
        <v>46151023.01</v>
      </c>
      <c r="C33" s="26">
        <v>75066.91</v>
      </c>
      <c r="D33" s="26">
        <v>649527.85</v>
      </c>
      <c r="E33" s="22">
        <f t="shared" si="7"/>
        <v>46875617.769999996</v>
      </c>
      <c r="F33" s="23">
        <f t="shared" si="8"/>
        <v>0.31536975212632307</v>
      </c>
      <c r="G33" s="25">
        <v>46569988.82</v>
      </c>
      <c r="H33" s="26">
        <v>117104.88</v>
      </c>
      <c r="I33" s="26">
        <v>239308.14</v>
      </c>
      <c r="J33" s="22">
        <f t="shared" si="9"/>
        <v>46926401.84</v>
      </c>
      <c r="K33" s="23">
        <f t="shared" si="10"/>
        <v>0.3105485966794093</v>
      </c>
      <c r="L33" s="42">
        <f t="shared" si="11"/>
        <v>-0.009874330215590366</v>
      </c>
      <c r="M33" s="43">
        <f t="shared" si="12"/>
        <v>1.7141903739672206</v>
      </c>
      <c r="N33" s="44">
        <f t="shared" si="13"/>
        <v>-0.0010822067750508868</v>
      </c>
    </row>
    <row r="34" spans="1:14" ht="15">
      <c r="A34" s="24" t="s">
        <v>25</v>
      </c>
      <c r="B34" s="25">
        <v>34975.23</v>
      </c>
      <c r="C34" s="26">
        <v>2002631.27</v>
      </c>
      <c r="D34" s="26">
        <v>1001936.3</v>
      </c>
      <c r="E34" s="22">
        <f t="shared" si="7"/>
        <v>3039542.8</v>
      </c>
      <c r="F34" s="23">
        <f t="shared" si="8"/>
        <v>0.02044943416248336</v>
      </c>
      <c r="G34" s="25">
        <v>79535.71</v>
      </c>
      <c r="H34" s="26">
        <v>1871659.22</v>
      </c>
      <c r="I34" s="26">
        <v>1493416.03</v>
      </c>
      <c r="J34" s="22">
        <f t="shared" si="9"/>
        <v>3444610.96</v>
      </c>
      <c r="K34" s="23">
        <f t="shared" si="10"/>
        <v>0.022795677013162464</v>
      </c>
      <c r="L34" s="42">
        <f t="shared" si="11"/>
        <v>0.044286487562777754</v>
      </c>
      <c r="M34" s="43">
        <f t="shared" si="12"/>
        <v>-0.3290976661071463</v>
      </c>
      <c r="N34" s="44">
        <f t="shared" si="13"/>
        <v>-0.11759474863890007</v>
      </c>
    </row>
    <row r="35" spans="1:14" ht="15">
      <c r="A35" s="24" t="s">
        <v>26</v>
      </c>
      <c r="B35" s="25">
        <v>19148763.67</v>
      </c>
      <c r="C35" s="26">
        <v>20771.36</v>
      </c>
      <c r="D35" s="27">
        <v>11716038.73</v>
      </c>
      <c r="E35" s="22">
        <f t="shared" si="7"/>
        <v>30885573.76</v>
      </c>
      <c r="F35" s="23">
        <f t="shared" si="8"/>
        <v>0.20779194396461326</v>
      </c>
      <c r="G35" s="25">
        <v>19000889.64</v>
      </c>
      <c r="H35" s="26">
        <v>0</v>
      </c>
      <c r="I35" s="27">
        <v>10975904.97</v>
      </c>
      <c r="J35" s="22">
        <f t="shared" si="9"/>
        <v>29976794.61</v>
      </c>
      <c r="K35" s="23">
        <f t="shared" si="10"/>
        <v>0.19837982743324648</v>
      </c>
      <c r="L35" s="42">
        <f t="shared" si="11"/>
        <v>0.008875657571578932</v>
      </c>
      <c r="M35" s="43">
        <f t="shared" si="12"/>
        <v>0.06743259549194147</v>
      </c>
      <c r="N35" s="44">
        <f t="shared" si="13"/>
        <v>0.03031608822168197</v>
      </c>
    </row>
    <row r="36" spans="1:14" ht="15.75" thickBot="1">
      <c r="A36" s="28" t="s">
        <v>27</v>
      </c>
      <c r="B36" s="29">
        <v>0.21</v>
      </c>
      <c r="C36" s="26">
        <v>0</v>
      </c>
      <c r="D36" s="30">
        <v>0</v>
      </c>
      <c r="E36" s="22">
        <f t="shared" si="7"/>
        <v>0.21</v>
      </c>
      <c r="F36" s="23">
        <f t="shared" si="8"/>
        <v>1.412837869603779E-09</v>
      </c>
      <c r="G36" s="29">
        <v>759.99</v>
      </c>
      <c r="H36" s="26">
        <v>0</v>
      </c>
      <c r="I36" s="30">
        <v>89.82</v>
      </c>
      <c r="J36" s="22">
        <f t="shared" si="9"/>
        <v>849.81</v>
      </c>
      <c r="K36" s="23">
        <f t="shared" si="10"/>
        <v>5.623855497038654E-06</v>
      </c>
      <c r="L36" s="42">
        <f t="shared" si="11"/>
        <v>-0.9997236805747444</v>
      </c>
      <c r="M36" s="43">
        <f t="shared" si="12"/>
        <v>-1</v>
      </c>
      <c r="N36" s="44">
        <f t="shared" si="13"/>
        <v>-0.99975288593921</v>
      </c>
    </row>
    <row r="37" spans="1:14" ht="16.5" thickBot="1" thickTop="1">
      <c r="A37" s="31" t="s">
        <v>28</v>
      </c>
      <c r="B37" s="32">
        <f>SUM(B23:B36)</f>
        <v>96179396.13</v>
      </c>
      <c r="C37" s="32">
        <f>SUM(C23:C36)</f>
        <v>12301749.64</v>
      </c>
      <c r="D37" s="32">
        <f>SUM(D23:D36)</f>
        <v>40155866.67</v>
      </c>
      <c r="E37" s="32">
        <f>SUM(E23:E36)</f>
        <v>148637012.44</v>
      </c>
      <c r="F37" s="33">
        <f>IF(E$37=0,"0.00%",E37/E$37)</f>
        <v>1</v>
      </c>
      <c r="G37" s="34">
        <f>SUM(G23:G36)</f>
        <v>97380339.8</v>
      </c>
      <c r="H37" s="34">
        <f>SUM(H23:H36)</f>
        <v>12654666.21</v>
      </c>
      <c r="I37" s="32">
        <f>SUM(I23:I36)</f>
        <v>41073072.86000001</v>
      </c>
      <c r="J37" s="32">
        <f>SUM(J23:J36)</f>
        <v>151108078.87</v>
      </c>
      <c r="K37" s="33">
        <f>IF(J$37=0,"0.00%",J37/J$37)</f>
        <v>1</v>
      </c>
      <c r="L37" s="45">
        <f>IF(H37=0,"0.00%",(B37+C37)/(G37+H37)-1)</f>
        <v>-0.014121508203114752</v>
      </c>
      <c r="M37" s="46">
        <f>IF(I37=0,"0.00%",D37/I37-1)</f>
        <v>-0.022331082778402234</v>
      </c>
      <c r="N37" s="41">
        <f>IF(J37=0,"0.00%",E37/J37-1)</f>
        <v>-0.016352973636346024</v>
      </c>
    </row>
    <row r="38" ht="13.5" thickTop="1"/>
  </sheetData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&amp;C&amp;"Arial,Bold"&amp;14National Airport Sales Jan - Oct 08-09</oddHeader>
    <oddFooter>&amp;LStatistics and Reference Materials/National Airport (Oct 08-09)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srm120</cp:lastModifiedBy>
  <cp:lastPrinted>2008-03-06T19:31:26Z</cp:lastPrinted>
  <dcterms:created xsi:type="dcterms:W3CDTF">2008-03-06T19:16:26Z</dcterms:created>
  <dcterms:modified xsi:type="dcterms:W3CDTF">2009-11-24T13:50:54Z</dcterms:modified>
  <cp:category/>
  <cp:version/>
  <cp:contentType/>
  <cp:contentStatus/>
</cp:coreProperties>
</file>