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<sst xmlns="http://schemas.openxmlformats.org/spreadsheetml/2006/main" count="90" uniqueCount="34">
  <si>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</si>
  <si>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</si>
  <si>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</si>
  <si>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</si>
  <si>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</si>
  <si>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</si>
  <si>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</si>
  <si>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</si>
  <si>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</si>
  <si>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</si>
  <si>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</si>
  <si>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</si>
  <si>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</si>
  <si>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</si>
  <si>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</si>
  <si>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</si>
  <si>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</si>
  <si>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</si>
  <si>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</si>
  <si>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</si>
  <si>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</si>
  <si>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</si>
  <si>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</si>
  <si>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</si>
  <si>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</si>
  <si>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</si>
  <si>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</si>
  <si>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</si>
  <si>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</si>
  <si>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</si>
  <si>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Mar 10</t>
  </si>
  <si>
    <t>Mar 09</t>
  </si>
  <si>
    <t>Jan - Mar 10</t>
  </si>
  <si>
    <t>Jan - Mar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</si>
</sst>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B5">
      <selection activeCell="D26" sqref="D2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31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294758.36</v>
      </c>
      <c r="C4" s="21">
        <v>322900.79</v>
      </c>
      <c r="D4" s="22">
        <v>13263</v>
      </c>
      <c r="E4" s="22">
        <f>SUM(B4:D4)</f>
        <v>630922.1499999999</v>
      </c>
      <c r="F4" s="40">
        <f>IF(E$18=0,"0.00%",E4/E$18)</f>
        <v>0.034751981283338035</v>
      </c>
      <c r="G4" s="20">
        <v>246518.84</v>
      </c>
      <c r="H4" s="21">
        <v>234063.38</v>
      </c>
      <c r="I4" s="22">
        <v>2740.32</v>
      </c>
      <c r="J4" s="22">
        <f>SUM(G4:I4)</f>
        <v>483322.54</v>
      </c>
      <c r="K4" s="23">
        <f>IF(J$18=0,"0.00%",J4/J$18)</f>
        <v>0.03052972020301513</v>
      </c>
      <c r="L4" s="42">
        <f>IF((G4+H4)=0,"0.00%",(B4+C4)/(G4+H4)-1)</f>
        <v>0.28523096422501837</v>
      </c>
      <c r="M4" s="43">
        <f>IF(I4=0,"0.00%",D4/I4-1)</f>
        <v>3.839945699772289</v>
      </c>
      <c r="N4" s="44">
        <f>IF(J4=0,"0.00%",E4/J4-1)</f>
        <v>0.30538532301845467</v>
      </c>
    </row>
    <row r="5" spans="1:14" ht="15">
      <c r="A5" s="24" t="s">
        <v>15</v>
      </c>
      <c r="B5" s="25">
        <v>2069499.6</v>
      </c>
      <c r="C5" s="26">
        <v>0</v>
      </c>
      <c r="D5" s="26">
        <v>1926435.81</v>
      </c>
      <c r="E5" s="22">
        <f aca="true" t="shared" si="0" ref="E5:E17">SUM(B5:D5)</f>
        <v>3995935.41</v>
      </c>
      <c r="F5" s="40">
        <f aca="true" t="shared" si="1" ref="F5:F17">IF(E$18=0,"0.00%",E5/E$18)</f>
        <v>0.22010112115694105</v>
      </c>
      <c r="G5" s="25">
        <v>1894128.37</v>
      </c>
      <c r="H5" s="26">
        <v>0</v>
      </c>
      <c r="I5" s="26">
        <v>1686453.3</v>
      </c>
      <c r="J5" s="22">
        <f aca="true" t="shared" si="2" ref="J5:J17">SUM(G5:I5)</f>
        <v>3580581.67</v>
      </c>
      <c r="K5" s="23">
        <f aca="true" t="shared" si="3" ref="K5:K17">IF(J$18=0,"0.00%",J5/J$18)</f>
        <v>0.22617227110729132</v>
      </c>
      <c r="L5" s="42">
        <f aca="true" t="shared" si="4" ref="L5:L17">IF((G5+H5)=0,"0.00%",(B5+C5)/(G5+H5)-1)</f>
        <v>0.09258677119122605</v>
      </c>
      <c r="M5" s="43">
        <f aca="true" t="shared" si="5" ref="M5:M17">IF(I5=0,"0.00%",D5/I5-1)</f>
        <v>0.14230012179999285</v>
      </c>
      <c r="N5" s="44">
        <f aca="true" t="shared" si="6" ref="N5:N17">IF(J5=0,"0.00%",E5/J5-1)</f>
        <v>0.11600175007319424</v>
      </c>
    </row>
    <row r="6" spans="1:14" ht="15">
      <c r="A6" s="24" t="s">
        <v>16</v>
      </c>
      <c r="B6" s="25">
        <v>0</v>
      </c>
      <c r="C6" s="26">
        <v>0</v>
      </c>
      <c r="D6" s="26">
        <v>24097.65</v>
      </c>
      <c r="E6" s="22">
        <f t="shared" si="0"/>
        <v>24097.65</v>
      </c>
      <c r="F6" s="40">
        <f t="shared" si="1"/>
        <v>0.001327328707309501</v>
      </c>
      <c r="G6" s="25">
        <v>0</v>
      </c>
      <c r="H6" s="26">
        <v>0</v>
      </c>
      <c r="I6" s="26">
        <v>35283.34</v>
      </c>
      <c r="J6" s="22">
        <f t="shared" si="2"/>
        <v>35283.34</v>
      </c>
      <c r="K6" s="23">
        <f t="shared" si="3"/>
        <v>0.00222871976553763</v>
      </c>
      <c r="L6" s="42" t="str">
        <f t="shared" si="4"/>
        <v>0.00%</v>
      </c>
      <c r="M6" s="43">
        <f t="shared" si="5"/>
        <v>-0.31702469210681294</v>
      </c>
      <c r="N6" s="44">
        <f t="shared" si="6"/>
        <v>-0.31702469210681294</v>
      </c>
    </row>
    <row r="7" spans="1:14" ht="15">
      <c r="A7" s="24" t="s">
        <v>17</v>
      </c>
      <c r="B7" s="25">
        <v>251011.63</v>
      </c>
      <c r="C7" s="26">
        <v>339487.1</v>
      </c>
      <c r="D7" s="26">
        <v>18225.93</v>
      </c>
      <c r="E7" s="22">
        <f t="shared" si="0"/>
        <v>608724.66</v>
      </c>
      <c r="F7" s="40">
        <f t="shared" si="1"/>
        <v>0.03352931576586163</v>
      </c>
      <c r="G7" s="25">
        <v>120728.48</v>
      </c>
      <c r="H7" s="26">
        <v>176120.46</v>
      </c>
      <c r="I7" s="26">
        <v>21191.18</v>
      </c>
      <c r="J7" s="22">
        <f t="shared" si="2"/>
        <v>318040.12</v>
      </c>
      <c r="K7" s="23">
        <f t="shared" si="3"/>
        <v>0.020089433190790887</v>
      </c>
      <c r="L7" s="42">
        <f t="shared" si="4"/>
        <v>0.9892229697704158</v>
      </c>
      <c r="M7" s="43">
        <f t="shared" si="5"/>
        <v>-0.13992849855458733</v>
      </c>
      <c r="N7" s="44">
        <f t="shared" si="6"/>
        <v>0.9139870152231109</v>
      </c>
    </row>
    <row r="8" spans="1:14" ht="15">
      <c r="A8" s="24" t="s">
        <v>18</v>
      </c>
      <c r="B8" s="25">
        <v>0</v>
      </c>
      <c r="C8" s="26">
        <v>3494.94</v>
      </c>
      <c r="D8" s="26">
        <v>6136.41</v>
      </c>
      <c r="E8" s="22">
        <f t="shared" si="0"/>
        <v>9631.35</v>
      </c>
      <c r="F8" s="40">
        <f t="shared" si="1"/>
        <v>0.0005305068064788626</v>
      </c>
      <c r="G8" s="25">
        <v>0</v>
      </c>
      <c r="H8" s="26">
        <v>279.07</v>
      </c>
      <c r="I8" s="26">
        <v>4977.61</v>
      </c>
      <c r="J8" s="22">
        <f t="shared" si="2"/>
        <v>5256.679999999999</v>
      </c>
      <c r="K8" s="23">
        <f t="shared" si="3"/>
        <v>0.000332045283045946</v>
      </c>
      <c r="L8" s="42">
        <f t="shared" si="4"/>
        <v>11.52352456372953</v>
      </c>
      <c r="M8" s="43">
        <f t="shared" si="5"/>
        <v>0.23280248954819682</v>
      </c>
      <c r="N8" s="44">
        <f t="shared" si="6"/>
        <v>0.8322115860200738</v>
      </c>
    </row>
    <row r="9" spans="1:14" ht="15">
      <c r="A9" s="24" t="s">
        <v>19</v>
      </c>
      <c r="B9" s="25">
        <v>24313.22</v>
      </c>
      <c r="C9" s="26">
        <v>28474.24</v>
      </c>
      <c r="D9" s="26">
        <v>127.92</v>
      </c>
      <c r="E9" s="22">
        <f t="shared" si="0"/>
        <v>52915.380000000005</v>
      </c>
      <c r="F9" s="40">
        <f t="shared" si="1"/>
        <v>0.002914645325672463</v>
      </c>
      <c r="G9" s="25">
        <v>30185.85</v>
      </c>
      <c r="H9" s="26">
        <v>48215.91</v>
      </c>
      <c r="I9" s="26">
        <v>0</v>
      </c>
      <c r="J9" s="22">
        <f t="shared" si="2"/>
        <v>78401.76000000001</v>
      </c>
      <c r="K9" s="23">
        <f t="shared" si="3"/>
        <v>0.004952352928179066</v>
      </c>
      <c r="L9" s="42">
        <f t="shared" si="4"/>
        <v>-0.32670567599502864</v>
      </c>
      <c r="M9" s="43" t="str">
        <f t="shared" si="5"/>
        <v>0.00%</v>
      </c>
      <c r="N9" s="44">
        <f t="shared" si="6"/>
        <v>-0.32507407996963333</v>
      </c>
    </row>
    <row r="10" spans="1:14" ht="15">
      <c r="A10" s="24" t="s">
        <v>20</v>
      </c>
      <c r="B10" s="25">
        <v>390093.78</v>
      </c>
      <c r="C10" s="26">
        <v>36128.19</v>
      </c>
      <c r="D10" s="26">
        <v>750634.98</v>
      </c>
      <c r="E10" s="22">
        <f t="shared" si="0"/>
        <v>1176856.95</v>
      </c>
      <c r="F10" s="40">
        <f t="shared" si="1"/>
        <v>0.06482275301250129</v>
      </c>
      <c r="G10" s="25">
        <v>329381.59</v>
      </c>
      <c r="H10" s="26">
        <v>28465.23</v>
      </c>
      <c r="I10" s="26">
        <v>658658.53</v>
      </c>
      <c r="J10" s="22">
        <f t="shared" si="2"/>
        <v>1016505.3500000001</v>
      </c>
      <c r="K10" s="23">
        <f t="shared" si="3"/>
        <v>0.06420893161814463</v>
      </c>
      <c r="L10" s="42">
        <f t="shared" si="4"/>
        <v>0.19107379520656353</v>
      </c>
      <c r="M10" s="43">
        <f t="shared" si="5"/>
        <v>0.13964208434376446</v>
      </c>
      <c r="N10" s="44">
        <f t="shared" si="6"/>
        <v>0.15774791544382905</v>
      </c>
    </row>
    <row r="11" spans="1:14" ht="15">
      <c r="A11" s="24" t="s">
        <v>21</v>
      </c>
      <c r="B11" s="25">
        <v>7364.85</v>
      </c>
      <c r="C11" s="26">
        <v>18472.92</v>
      </c>
      <c r="D11" s="26">
        <v>6257.09</v>
      </c>
      <c r="E11" s="22">
        <f t="shared" si="0"/>
        <v>32094.859999999997</v>
      </c>
      <c r="F11" s="40">
        <f t="shared" si="1"/>
        <v>0.0017678250383369085</v>
      </c>
      <c r="G11" s="25">
        <v>10592.95</v>
      </c>
      <c r="H11" s="26">
        <v>14544.85</v>
      </c>
      <c r="I11" s="26">
        <v>5376.66</v>
      </c>
      <c r="J11" s="22">
        <f t="shared" si="2"/>
        <v>30514.460000000003</v>
      </c>
      <c r="K11" s="23">
        <f t="shared" si="3"/>
        <v>0.0019274870274953392</v>
      </c>
      <c r="L11" s="42">
        <f t="shared" si="4"/>
        <v>0.027845316614818927</v>
      </c>
      <c r="M11" s="43">
        <f t="shared" si="5"/>
        <v>0.16375035802896232</v>
      </c>
      <c r="N11" s="44">
        <f t="shared" si="6"/>
        <v>0.05179183901664963</v>
      </c>
    </row>
    <row r="12" spans="1:14" ht="15">
      <c r="A12" s="24" t="s">
        <v>22</v>
      </c>
      <c r="B12" s="25">
        <v>454796.99</v>
      </c>
      <c r="C12" s="26">
        <v>523679.27</v>
      </c>
      <c r="D12" s="26">
        <v>13400</v>
      </c>
      <c r="E12" s="22">
        <f t="shared" si="0"/>
        <v>991876.26</v>
      </c>
      <c r="F12" s="40">
        <f t="shared" si="1"/>
        <v>0.05463378520298794</v>
      </c>
      <c r="G12" s="25">
        <v>384035.36</v>
      </c>
      <c r="H12" s="26">
        <v>282546.18</v>
      </c>
      <c r="I12" s="26">
        <v>11733.53</v>
      </c>
      <c r="J12" s="22">
        <f t="shared" si="2"/>
        <v>678315.0700000001</v>
      </c>
      <c r="K12" s="23">
        <f t="shared" si="3"/>
        <v>0.042846686389980126</v>
      </c>
      <c r="L12" s="42">
        <f t="shared" si="4"/>
        <v>0.46790182638421096</v>
      </c>
      <c r="M12" s="43">
        <f t="shared" si="5"/>
        <v>0.14202631262714616</v>
      </c>
      <c r="N12" s="44">
        <f t="shared" si="6"/>
        <v>0.46226481449100043</v>
      </c>
    </row>
    <row r="13" spans="1:14" ht="15">
      <c r="A13" s="24" t="s">
        <v>23</v>
      </c>
      <c r="B13" s="25">
        <v>300492.91</v>
      </c>
      <c r="C13" s="26">
        <v>149272.76</v>
      </c>
      <c r="D13" s="26">
        <v>1199.82</v>
      </c>
      <c r="E13" s="22">
        <f t="shared" si="0"/>
        <v>450965.49</v>
      </c>
      <c r="F13" s="40">
        <f t="shared" si="1"/>
        <v>0.024839743331108867</v>
      </c>
      <c r="G13" s="25">
        <v>275966.69</v>
      </c>
      <c r="H13" s="26">
        <v>171980.36</v>
      </c>
      <c r="I13" s="26">
        <v>5865.16</v>
      </c>
      <c r="J13" s="22">
        <f t="shared" si="2"/>
        <v>453812.20999999996</v>
      </c>
      <c r="K13" s="23">
        <f t="shared" si="3"/>
        <v>0.028665660401461814</v>
      </c>
      <c r="L13" s="42">
        <f t="shared" si="4"/>
        <v>0.004059899490352681</v>
      </c>
      <c r="M13" s="43">
        <f t="shared" si="5"/>
        <v>-0.7954326906682853</v>
      </c>
      <c r="N13" s="44">
        <f t="shared" si="6"/>
        <v>-0.006272903058293644</v>
      </c>
    </row>
    <row r="14" spans="1:14" ht="15">
      <c r="A14" s="24" t="s">
        <v>24</v>
      </c>
      <c r="B14" s="25">
        <v>5028786.34</v>
      </c>
      <c r="C14" s="26">
        <v>18796.21</v>
      </c>
      <c r="D14" s="26">
        <v>91654.15</v>
      </c>
      <c r="E14" s="22">
        <f t="shared" si="0"/>
        <v>5139236.7</v>
      </c>
      <c r="F14" s="40">
        <f t="shared" si="1"/>
        <v>0.2830755864396962</v>
      </c>
      <c r="G14" s="25">
        <v>4632762.28</v>
      </c>
      <c r="H14" s="26">
        <v>1594.55</v>
      </c>
      <c r="I14" s="26">
        <v>79891.28</v>
      </c>
      <c r="J14" s="22">
        <f t="shared" si="2"/>
        <v>4714248.11</v>
      </c>
      <c r="K14" s="23">
        <f t="shared" si="3"/>
        <v>0.2977818410163385</v>
      </c>
      <c r="L14" s="42">
        <f t="shared" si="4"/>
        <v>0.08916571061706513</v>
      </c>
      <c r="M14" s="43">
        <f t="shared" si="5"/>
        <v>0.14723596868143796</v>
      </c>
      <c r="N14" s="44">
        <f t="shared" si="6"/>
        <v>0.09014981394350063</v>
      </c>
    </row>
    <row r="15" spans="1:14" ht="15">
      <c r="A15" s="24" t="s">
        <v>25</v>
      </c>
      <c r="B15" s="25">
        <v>1524.5</v>
      </c>
      <c r="C15" s="26">
        <v>455418.03</v>
      </c>
      <c r="D15" s="26">
        <v>209049.21</v>
      </c>
      <c r="E15" s="22">
        <f t="shared" si="0"/>
        <v>665991.74</v>
      </c>
      <c r="F15" s="40">
        <f t="shared" si="1"/>
        <v>0.03668365817135717</v>
      </c>
      <c r="G15" s="25">
        <v>3395.88</v>
      </c>
      <c r="H15" s="26">
        <v>173207.57</v>
      </c>
      <c r="I15" s="26">
        <v>98031.53</v>
      </c>
      <c r="J15" s="22">
        <f t="shared" si="2"/>
        <v>274634.98</v>
      </c>
      <c r="K15" s="23">
        <f t="shared" si="3"/>
        <v>0.017347688972586827</v>
      </c>
      <c r="L15" s="42">
        <f t="shared" si="4"/>
        <v>1.5873929982681538</v>
      </c>
      <c r="M15" s="43">
        <f t="shared" si="5"/>
        <v>1.1324691147837842</v>
      </c>
      <c r="N15" s="44">
        <f t="shared" si="6"/>
        <v>1.4250069674300048</v>
      </c>
    </row>
    <row r="16" spans="1:14" ht="15">
      <c r="A16" s="24" t="s">
        <v>26</v>
      </c>
      <c r="B16" s="25">
        <v>2821739.02</v>
      </c>
      <c r="C16" s="26">
        <v>1354.78</v>
      </c>
      <c r="D16" s="27">
        <v>1552655.58</v>
      </c>
      <c r="E16" s="22">
        <f t="shared" si="0"/>
        <v>4375749.38</v>
      </c>
      <c r="F16" s="40">
        <f t="shared" si="1"/>
        <v>0.24102174975841004</v>
      </c>
      <c r="G16" s="25">
        <v>2669804.41</v>
      </c>
      <c r="H16" s="26">
        <v>547.44</v>
      </c>
      <c r="I16" s="27">
        <v>1491946.06</v>
      </c>
      <c r="J16" s="22">
        <f t="shared" si="2"/>
        <v>4162297.91</v>
      </c>
      <c r="K16" s="23">
        <f t="shared" si="3"/>
        <v>0.26291716209613286</v>
      </c>
      <c r="L16" s="42">
        <f t="shared" si="4"/>
        <v>0.05719918519351652</v>
      </c>
      <c r="M16" s="43">
        <f t="shared" si="5"/>
        <v>0.04069149792184845</v>
      </c>
      <c r="N16" s="44">
        <f t="shared" si="6"/>
        <v>0.05128212218716466</v>
      </c>
    </row>
    <row r="17" spans="1:14" ht="15.75" thickBot="1">
      <c r="A17" s="28" t="s">
        <v>27</v>
      </c>
      <c r="B17" s="29">
        <v>0</v>
      </c>
      <c r="C17" s="30">
        <v>0</v>
      </c>
      <c r="D17" s="30">
        <v>0</v>
      </c>
      <c r="E17" s="22">
        <f t="shared" si="0"/>
        <v>0</v>
      </c>
      <c r="F17" s="40">
        <f t="shared" si="1"/>
        <v>0</v>
      </c>
      <c r="G17" s="29">
        <v>0</v>
      </c>
      <c r="H17" s="30">
        <v>0</v>
      </c>
      <c r="I17" s="30">
        <v>0</v>
      </c>
      <c r="J17" s="22">
        <f t="shared" si="2"/>
        <v>0</v>
      </c>
      <c r="K17" s="23">
        <f t="shared" si="3"/>
        <v>0</v>
      </c>
      <c r="L17" s="42" t="str">
        <f t="shared" si="4"/>
        <v>0.00%</v>
      </c>
      <c r="M17" s="43" t="str">
        <f t="shared" si="5"/>
        <v>0.00%</v>
      </c>
      <c r="N17" s="44" t="str">
        <f t="shared" si="6"/>
        <v>0.00%</v>
      </c>
    </row>
    <row r="18" spans="1:14" ht="16.5" thickBot="1" thickTop="1">
      <c r="A18" s="31" t="s">
        <v>28</v>
      </c>
      <c r="B18" s="32">
        <f>SUM(B4:B17)</f>
        <v>11644381.2</v>
      </c>
      <c r="C18" s="32">
        <f>SUM(C4:C17)</f>
        <v>1897479.2299999997</v>
      </c>
      <c r="D18" s="32">
        <f>SUM(D4:D17)</f>
        <v>4613137.549999999</v>
      </c>
      <c r="E18" s="32">
        <f>SUM(E4:E17)</f>
        <v>18154997.98</v>
      </c>
      <c r="F18" s="41">
        <f>IF(E$18=0,"0.00%",E18/E$18)</f>
        <v>1</v>
      </c>
      <c r="G18" s="34">
        <f>SUM(G4:G17)</f>
        <v>10597500.7</v>
      </c>
      <c r="H18" s="34">
        <f>SUM(H4:H17)</f>
        <v>1131564.9999999998</v>
      </c>
      <c r="I18" s="32">
        <f>SUM(I4:I17)</f>
        <v>4102148.5</v>
      </c>
      <c r="J18" s="32">
        <f>SUM(J4:J17)</f>
        <v>15831214.2</v>
      </c>
      <c r="K18" s="33">
        <f>IF(J$18=0,"0.00%",J18/J$18)</f>
        <v>1</v>
      </c>
      <c r="L18" s="45">
        <f>IF(H18=0,"0.00%",(B18+C18)/(G18+H18)-1)</f>
        <v>0.1545557656821719</v>
      </c>
      <c r="M18" s="46">
        <f>IF(I18=0,"0.00%",D18/I18-1)</f>
        <v>0.12456619988281714</v>
      </c>
      <c r="N18" s="41">
        <f>IF(J18=0,"0.00%",E18/J18-1)</f>
        <v>0.14678493706439788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32</v>
      </c>
      <c r="E20" s="5"/>
      <c r="F20" s="6"/>
      <c r="G20" s="5"/>
      <c r="H20" s="7"/>
      <c r="I20" s="39" t="s">
        <v>33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802142.91</v>
      </c>
      <c r="C23" s="21">
        <v>860941.43</v>
      </c>
      <c r="D23" s="22">
        <v>37115.99</v>
      </c>
      <c r="E23" s="22">
        <f>SUM(B23:D23)</f>
        <v>1700200.33</v>
      </c>
      <c r="F23" s="23">
        <f>IF(E$37=0,"0.00%",E23/E$37)</f>
        <v>0.034221935106464256</v>
      </c>
      <c r="G23" s="20">
        <v>590533.53</v>
      </c>
      <c r="H23" s="21">
        <v>703727.37</v>
      </c>
      <c r="I23" s="22">
        <v>7056.95</v>
      </c>
      <c r="J23" s="22">
        <f>SUM(G23:I23)</f>
        <v>1301317.8499999999</v>
      </c>
      <c r="K23" s="23">
        <f>IF(J$37=0,"0.00%",J23/J$37)</f>
        <v>0.028858749379896895</v>
      </c>
      <c r="L23" s="42">
        <f>IF((G23+H23)=0,"0.00",(B23+C23)/(G23+H23)-1)</f>
        <v>0.2849683862040491</v>
      </c>
      <c r="M23" s="43">
        <f>IF(I23=0,"0.00%",D23/I23-1)</f>
        <v>4.259494540842716</v>
      </c>
      <c r="N23" s="44">
        <f>IF(J23=0,"0.00%",E23/J23-1)</f>
        <v>0.306521946194775</v>
      </c>
    </row>
    <row r="24" spans="1:14" ht="15">
      <c r="A24" s="24" t="s">
        <v>15</v>
      </c>
      <c r="B24" s="25">
        <v>5552242.98</v>
      </c>
      <c r="C24" s="26">
        <v>0</v>
      </c>
      <c r="D24" s="26">
        <v>5176487.48</v>
      </c>
      <c r="E24" s="22">
        <f aca="true" t="shared" si="7" ref="E24:E36">SUM(B24:D24)</f>
        <v>10728730.46</v>
      </c>
      <c r="F24" s="23">
        <f aca="true" t="shared" si="8" ref="F24:F36">IF(E$37=0,"0.00%",E24/E$37)</f>
        <v>0.215949797855213</v>
      </c>
      <c r="G24" s="25">
        <v>5372107.51</v>
      </c>
      <c r="H24" s="26">
        <v>0</v>
      </c>
      <c r="I24" s="26">
        <v>4833663.55</v>
      </c>
      <c r="J24" s="22">
        <f aca="true" t="shared" si="9" ref="J24:J36">SUM(G24:I24)</f>
        <v>10205771.059999999</v>
      </c>
      <c r="K24" s="23">
        <f aca="true" t="shared" si="10" ref="K24:K36">IF(J$37=0,"0.00%",J24/J$37)</f>
        <v>0.22632886289014223</v>
      </c>
      <c r="L24" s="42">
        <f aca="true" t="shared" si="11" ref="L24:L36">IF((G24+H24)=0,"0.00",(B24+C24)/(G24+H24)-1)</f>
        <v>0.03353162044219782</v>
      </c>
      <c r="M24" s="43">
        <f aca="true" t="shared" si="12" ref="M24:M36">IF(I24=0,"0.00%",D24/I24-1)</f>
        <v>0.07092424337229697</v>
      </c>
      <c r="N24" s="44">
        <f aca="true" t="shared" si="13" ref="N24:N36">IF(J24=0,"0.00%",E24/J24-1)</f>
        <v>0.05124153745224236</v>
      </c>
    </row>
    <row r="25" spans="1:14" ht="15">
      <c r="A25" s="24" t="s">
        <v>16</v>
      </c>
      <c r="B25" s="25">
        <v>0</v>
      </c>
      <c r="C25" s="26">
        <v>0</v>
      </c>
      <c r="D25" s="26">
        <v>57987.45</v>
      </c>
      <c r="E25" s="22">
        <f t="shared" si="7"/>
        <v>57987.45</v>
      </c>
      <c r="F25" s="23">
        <f t="shared" si="8"/>
        <v>0.0011671817231616115</v>
      </c>
      <c r="G25" s="25">
        <v>0</v>
      </c>
      <c r="H25" s="26">
        <v>0</v>
      </c>
      <c r="I25" s="26">
        <v>96673.42</v>
      </c>
      <c r="J25" s="22">
        <f t="shared" si="9"/>
        <v>96673.42</v>
      </c>
      <c r="K25" s="23">
        <f t="shared" si="10"/>
        <v>0.002143883601902112</v>
      </c>
      <c r="L25" s="42" t="str">
        <f t="shared" si="11"/>
        <v>0.00</v>
      </c>
      <c r="M25" s="43">
        <f t="shared" si="12"/>
        <v>-0.4001717328299754</v>
      </c>
      <c r="N25" s="44">
        <f t="shared" si="13"/>
        <v>-0.4001717328299754</v>
      </c>
    </row>
    <row r="26" spans="1:14" ht="15">
      <c r="A26" s="24" t="s">
        <v>17</v>
      </c>
      <c r="B26" s="25">
        <v>696926.32</v>
      </c>
      <c r="C26" s="26">
        <v>900770.33</v>
      </c>
      <c r="D26" s="26">
        <v>52389.53</v>
      </c>
      <c r="E26" s="22">
        <f t="shared" si="7"/>
        <v>1650086.18</v>
      </c>
      <c r="F26" s="23">
        <f t="shared" si="8"/>
        <v>0.033213228568208485</v>
      </c>
      <c r="G26" s="25">
        <v>371102.38</v>
      </c>
      <c r="H26" s="26">
        <v>462941.42</v>
      </c>
      <c r="I26" s="26">
        <v>70868.05</v>
      </c>
      <c r="J26" s="22">
        <f t="shared" si="9"/>
        <v>904911.8500000001</v>
      </c>
      <c r="K26" s="23">
        <f t="shared" si="10"/>
        <v>0.020067829154920804</v>
      </c>
      <c r="L26" s="42">
        <f t="shared" si="11"/>
        <v>0.9156028136651815</v>
      </c>
      <c r="M26" s="43">
        <f t="shared" si="12"/>
        <v>-0.26074542759395813</v>
      </c>
      <c r="N26" s="44">
        <f t="shared" si="13"/>
        <v>0.8234772591385555</v>
      </c>
    </row>
    <row r="27" spans="1:14" ht="15">
      <c r="A27" s="24" t="s">
        <v>18</v>
      </c>
      <c r="B27" s="25">
        <v>0</v>
      </c>
      <c r="C27" s="26">
        <v>8362.53</v>
      </c>
      <c r="D27" s="26">
        <v>19103.36</v>
      </c>
      <c r="E27" s="22">
        <f t="shared" si="7"/>
        <v>27465.89</v>
      </c>
      <c r="F27" s="23">
        <f t="shared" si="8"/>
        <v>0.0005528383265407821</v>
      </c>
      <c r="G27" s="25">
        <v>0</v>
      </c>
      <c r="H27" s="26">
        <v>738.61</v>
      </c>
      <c r="I27" s="26">
        <v>17110.14</v>
      </c>
      <c r="J27" s="22">
        <f t="shared" si="9"/>
        <v>17848.75</v>
      </c>
      <c r="K27" s="23">
        <f t="shared" si="10"/>
        <v>0.0003958238204405132</v>
      </c>
      <c r="L27" s="42">
        <f t="shared" si="11"/>
        <v>10.321983184630591</v>
      </c>
      <c r="M27" s="43">
        <f t="shared" si="12"/>
        <v>0.11649349450092172</v>
      </c>
      <c r="N27" s="44">
        <f t="shared" si="13"/>
        <v>0.5388130821486099</v>
      </c>
    </row>
    <row r="28" spans="1:14" ht="15">
      <c r="A28" s="24" t="s">
        <v>19</v>
      </c>
      <c r="B28" s="25">
        <v>63709.05</v>
      </c>
      <c r="C28" s="26">
        <v>84752.23</v>
      </c>
      <c r="D28" s="26">
        <v>233.86</v>
      </c>
      <c r="E28" s="22">
        <f t="shared" si="7"/>
        <v>148695.13999999998</v>
      </c>
      <c r="F28" s="23">
        <f t="shared" si="8"/>
        <v>0.002992962265644671</v>
      </c>
      <c r="G28" s="25">
        <v>85871.17</v>
      </c>
      <c r="H28" s="26">
        <v>141612.99</v>
      </c>
      <c r="I28" s="26">
        <v>0</v>
      </c>
      <c r="J28" s="22">
        <f t="shared" si="9"/>
        <v>227484.15999999997</v>
      </c>
      <c r="K28" s="23">
        <f t="shared" si="10"/>
        <v>0.005044815424099782</v>
      </c>
      <c r="L28" s="42">
        <f t="shared" si="11"/>
        <v>-0.3473775053172933</v>
      </c>
      <c r="M28" s="43" t="str">
        <f t="shared" si="12"/>
        <v>0.00%</v>
      </c>
      <c r="N28" s="44">
        <f t="shared" si="13"/>
        <v>-0.34634947769550195</v>
      </c>
    </row>
    <row r="29" spans="1:14" ht="15">
      <c r="A29" s="24" t="s">
        <v>20</v>
      </c>
      <c r="B29" s="25">
        <v>998877.13</v>
      </c>
      <c r="C29" s="26">
        <v>87589.38</v>
      </c>
      <c r="D29" s="26">
        <v>1895681.97</v>
      </c>
      <c r="E29" s="22">
        <f t="shared" si="7"/>
        <v>2982148.48</v>
      </c>
      <c r="F29" s="23">
        <f t="shared" si="8"/>
        <v>0.06002521582877297</v>
      </c>
      <c r="G29" s="25">
        <v>899952.79</v>
      </c>
      <c r="H29" s="26">
        <v>82475.83</v>
      </c>
      <c r="I29" s="26">
        <v>1764339.25</v>
      </c>
      <c r="J29" s="22">
        <f t="shared" si="9"/>
        <v>2746767.87</v>
      </c>
      <c r="K29" s="23">
        <f t="shared" si="10"/>
        <v>0.060913854032727845</v>
      </c>
      <c r="L29" s="42">
        <f t="shared" si="11"/>
        <v>0.10589867587530177</v>
      </c>
      <c r="M29" s="43">
        <f t="shared" si="12"/>
        <v>0.07444300748849741</v>
      </c>
      <c r="N29" s="44">
        <f t="shared" si="13"/>
        <v>0.08569366657110344</v>
      </c>
    </row>
    <row r="30" spans="1:14" ht="15">
      <c r="A30" s="24" t="s">
        <v>21</v>
      </c>
      <c r="B30" s="25">
        <v>21160.36</v>
      </c>
      <c r="C30" s="26">
        <v>47650.11</v>
      </c>
      <c r="D30" s="26">
        <v>13851.57</v>
      </c>
      <c r="E30" s="22">
        <f t="shared" si="7"/>
        <v>82662.04000000001</v>
      </c>
      <c r="F30" s="23">
        <f t="shared" si="8"/>
        <v>0.001663836266075747</v>
      </c>
      <c r="G30" s="25">
        <v>32387.95</v>
      </c>
      <c r="H30" s="26">
        <v>44451.35</v>
      </c>
      <c r="I30" s="26">
        <v>12396.88</v>
      </c>
      <c r="J30" s="22">
        <f t="shared" si="9"/>
        <v>89236.18000000001</v>
      </c>
      <c r="K30" s="23">
        <f t="shared" si="10"/>
        <v>0.0019789512256666334</v>
      </c>
      <c r="L30" s="42">
        <f t="shared" si="11"/>
        <v>-0.10448858852175902</v>
      </c>
      <c r="M30" s="43">
        <f t="shared" si="12"/>
        <v>0.11734323474938857</v>
      </c>
      <c r="N30" s="44">
        <f t="shared" si="13"/>
        <v>-0.0736712396250041</v>
      </c>
    </row>
    <row r="31" spans="1:14" ht="15">
      <c r="A31" s="24" t="s">
        <v>22</v>
      </c>
      <c r="B31" s="25">
        <v>1190395.78</v>
      </c>
      <c r="C31" s="26">
        <v>1250155.73</v>
      </c>
      <c r="D31" s="26">
        <v>31231.35</v>
      </c>
      <c r="E31" s="22">
        <f t="shared" si="7"/>
        <v>2471782.86</v>
      </c>
      <c r="F31" s="23">
        <f t="shared" si="8"/>
        <v>0.04975248571572188</v>
      </c>
      <c r="G31" s="25">
        <v>1118012.24</v>
      </c>
      <c r="H31" s="26">
        <v>894735.07</v>
      </c>
      <c r="I31" s="26">
        <v>33239.39</v>
      </c>
      <c r="J31" s="22">
        <f t="shared" si="9"/>
        <v>2045986.7</v>
      </c>
      <c r="K31" s="23">
        <f t="shared" si="10"/>
        <v>0.04537294052325671</v>
      </c>
      <c r="L31" s="42">
        <f t="shared" si="11"/>
        <v>0.2125473962253115</v>
      </c>
      <c r="M31" s="43">
        <f t="shared" si="12"/>
        <v>-0.0604114576109851</v>
      </c>
      <c r="N31" s="44">
        <f t="shared" si="13"/>
        <v>0.208112867986874</v>
      </c>
    </row>
    <row r="32" spans="1:14" ht="15">
      <c r="A32" s="24" t="s">
        <v>23</v>
      </c>
      <c r="B32" s="25">
        <v>852996.96</v>
      </c>
      <c r="C32" s="26">
        <v>388896.8</v>
      </c>
      <c r="D32" s="26">
        <v>2109.23</v>
      </c>
      <c r="E32" s="22">
        <f t="shared" si="7"/>
        <v>1244002.99</v>
      </c>
      <c r="F32" s="23">
        <f t="shared" si="8"/>
        <v>0.025039513782489094</v>
      </c>
      <c r="G32" s="25">
        <v>893197.44</v>
      </c>
      <c r="H32" s="26">
        <v>477356.38</v>
      </c>
      <c r="I32" s="26">
        <v>7624.89</v>
      </c>
      <c r="J32" s="22">
        <f t="shared" si="9"/>
        <v>1378178.7099999997</v>
      </c>
      <c r="K32" s="23">
        <f t="shared" si="10"/>
        <v>0.030563258617100807</v>
      </c>
      <c r="L32" s="42">
        <f t="shared" si="11"/>
        <v>-0.09387450395782326</v>
      </c>
      <c r="M32" s="43">
        <f t="shared" si="12"/>
        <v>-0.7233756814852411</v>
      </c>
      <c r="N32" s="44">
        <f t="shared" si="13"/>
        <v>-0.09735727233806979</v>
      </c>
    </row>
    <row r="33" spans="1:14" ht="15">
      <c r="A33" s="24" t="s">
        <v>24</v>
      </c>
      <c r="B33" s="25">
        <v>13791100.76</v>
      </c>
      <c r="C33" s="26">
        <v>50454.2</v>
      </c>
      <c r="D33" s="26">
        <v>239865.85</v>
      </c>
      <c r="E33" s="22">
        <f t="shared" si="7"/>
        <v>14081420.809999999</v>
      </c>
      <c r="F33" s="23">
        <f t="shared" si="8"/>
        <v>0.2834333464496124</v>
      </c>
      <c r="G33" s="25">
        <v>12838078.74</v>
      </c>
      <c r="H33" s="26">
        <v>2295.75</v>
      </c>
      <c r="I33" s="26">
        <v>209060.08</v>
      </c>
      <c r="J33" s="22">
        <f t="shared" si="9"/>
        <v>13049434.57</v>
      </c>
      <c r="K33" s="23">
        <f t="shared" si="10"/>
        <v>0.2893915285992524</v>
      </c>
      <c r="L33" s="42">
        <f t="shared" si="11"/>
        <v>0.07797128275189413</v>
      </c>
      <c r="M33" s="43">
        <f t="shared" si="12"/>
        <v>0.14735366981587306</v>
      </c>
      <c r="N33" s="44">
        <f t="shared" si="13"/>
        <v>0.07908283186249943</v>
      </c>
    </row>
    <row r="34" spans="1:14" ht="15">
      <c r="A34" s="24" t="s">
        <v>25</v>
      </c>
      <c r="B34" s="25">
        <v>3742.59</v>
      </c>
      <c r="C34" s="26">
        <v>1305646.05</v>
      </c>
      <c r="D34" s="26">
        <v>515639.52</v>
      </c>
      <c r="E34" s="22">
        <f t="shared" si="7"/>
        <v>1825028.1600000001</v>
      </c>
      <c r="F34" s="23">
        <f t="shared" si="8"/>
        <v>0.03673449190483916</v>
      </c>
      <c r="G34" s="25">
        <v>11156.3</v>
      </c>
      <c r="H34" s="26">
        <v>495170.1</v>
      </c>
      <c r="I34" s="26">
        <v>271507.45</v>
      </c>
      <c r="J34" s="22">
        <f t="shared" si="9"/>
        <v>777833.85</v>
      </c>
      <c r="K34" s="23">
        <f t="shared" si="10"/>
        <v>0.01724967665382467</v>
      </c>
      <c r="L34" s="42">
        <f t="shared" si="11"/>
        <v>1.58605642526244</v>
      </c>
      <c r="M34" s="43">
        <f t="shared" si="12"/>
        <v>0.8991726378042297</v>
      </c>
      <c r="N34" s="44">
        <f t="shared" si="13"/>
        <v>1.3462956259874783</v>
      </c>
    </row>
    <row r="35" spans="1:14" ht="15">
      <c r="A35" s="24" t="s">
        <v>26</v>
      </c>
      <c r="B35" s="25">
        <v>8146135.63</v>
      </c>
      <c r="C35" s="26">
        <v>7765.62</v>
      </c>
      <c r="D35" s="27">
        <v>4527483.25</v>
      </c>
      <c r="E35" s="22">
        <f t="shared" si="7"/>
        <v>12681384.5</v>
      </c>
      <c r="F35" s="23">
        <f t="shared" si="8"/>
        <v>0.25525316620725613</v>
      </c>
      <c r="G35" s="25">
        <v>7731037.48</v>
      </c>
      <c r="H35" s="26">
        <v>893.38</v>
      </c>
      <c r="I35" s="27">
        <v>4519286.76</v>
      </c>
      <c r="J35" s="22">
        <f t="shared" si="9"/>
        <v>12251217.620000001</v>
      </c>
      <c r="K35" s="23">
        <f t="shared" si="10"/>
        <v>0.27168982496794075</v>
      </c>
      <c r="L35" s="42">
        <f t="shared" si="11"/>
        <v>0.05457503405559416</v>
      </c>
      <c r="M35" s="43">
        <f t="shared" si="12"/>
        <v>0.0018136689339005585</v>
      </c>
      <c r="N35" s="44">
        <f t="shared" si="13"/>
        <v>0.035112173609401554</v>
      </c>
    </row>
    <row r="36" spans="1:14" ht="15.75" thickBot="1">
      <c r="A36" s="28" t="s">
        <v>27</v>
      </c>
      <c r="B36" s="29">
        <v>0</v>
      </c>
      <c r="C36" s="26">
        <v>0</v>
      </c>
      <c r="D36" s="30">
        <v>0</v>
      </c>
      <c r="E36" s="22">
        <f t="shared" si="7"/>
        <v>0</v>
      </c>
      <c r="F36" s="23">
        <f t="shared" si="8"/>
        <v>0</v>
      </c>
      <c r="G36" s="29">
        <v>0.05</v>
      </c>
      <c r="H36" s="26">
        <v>0</v>
      </c>
      <c r="I36" s="30">
        <v>0</v>
      </c>
      <c r="J36" s="22">
        <f t="shared" si="9"/>
        <v>0.05</v>
      </c>
      <c r="K36" s="23">
        <f t="shared" si="10"/>
        <v>1.108827846321208E-09</v>
      </c>
      <c r="L36" s="42">
        <f t="shared" si="11"/>
        <v>-1</v>
      </c>
      <c r="M36" s="43" t="str">
        <f t="shared" si="12"/>
        <v>0.00%</v>
      </c>
      <c r="N36" s="44">
        <f t="shared" si="13"/>
        <v>-1</v>
      </c>
    </row>
    <row r="37" spans="1:14" ht="16.5" thickBot="1" thickTop="1">
      <c r="A37" s="31" t="s">
        <v>28</v>
      </c>
      <c r="B37" s="32">
        <f>SUM(B23:B36)</f>
        <v>32119430.47</v>
      </c>
      <c r="C37" s="32">
        <f>SUM(C23:C36)</f>
        <v>4992984.41</v>
      </c>
      <c r="D37" s="32">
        <f>SUM(D23:D36)</f>
        <v>12569180.410000002</v>
      </c>
      <c r="E37" s="32">
        <f>SUM(E23:E36)</f>
        <v>49681595.28999999</v>
      </c>
      <c r="F37" s="33">
        <f>IF(E$37=0,"0.00%",E37/E$37)</f>
        <v>1</v>
      </c>
      <c r="G37" s="34">
        <f>SUM(G23:G36)</f>
        <v>29943437.580000002</v>
      </c>
      <c r="H37" s="34">
        <f>SUM(H23:H36)</f>
        <v>3306398.25</v>
      </c>
      <c r="I37" s="32">
        <f>SUM(I23:I36)</f>
        <v>11842826.809999999</v>
      </c>
      <c r="J37" s="32">
        <f>SUM(J23:J36)</f>
        <v>45092662.64</v>
      </c>
      <c r="K37" s="33">
        <f>IF(J$37=0,"0.00%",J37/J$37)</f>
        <v>1</v>
      </c>
      <c r="L37" s="45">
        <f>IF(H37=0,"0.00%",(B37+C37)/(G37+H37)-1)</f>
        <v>0.11616836455219248</v>
      </c>
      <c r="M37" s="46">
        <f>IF(I37=0,"0.00%",D37/I37-1)</f>
        <v>0.0613327891772153</v>
      </c>
      <c r="N37" s="41">
        <f>IF(J37=0,"0.00%",E37/J37-1)</f>
        <v>0.1017667261442512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Airport Sales Jan - Mar 09 10</oddHeader>
    <oddFooter>&amp;LStatistics and Reference Materials/National Airport (Mar 09-10)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2010-02-09T14:52:53Z</cp:lastPrinted>
  <dcterms:created xsi:type="dcterms:W3CDTF">2008-03-06T19:16:26Z</dcterms:created>
  <dcterms:modified xsi:type="dcterms:W3CDTF">2010-04-22T16:05:28Z</dcterms:modified>
  <cp:category/>
  <cp:version/>
  <cp:contentType/>
  <cp:contentStatus/>
</cp:coreProperties>
</file>