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<sst xmlns="http://schemas.openxmlformats.org/spreadsheetml/2006/main" count="90" uniqueCount="34">
  <si>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</si>
  <si>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</si>
  <si>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</si>
  <si>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</si>
  <si>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</si>
  <si>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</si>
  <si>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</si>
  <si>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</si>
  <si>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</si>
  <si>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</si>
  <si>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</si>
  <si>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</si>
  <si>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</si>
  <si>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</si>
  <si>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</si>
  <si>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</si>
  <si>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</si>
  <si>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</si>
  <si>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</si>
  <si>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</si>
  <si>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</si>
  <si>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</si>
  <si>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</si>
  <si>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</si>
  <si>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</si>
  <si>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</si>
  <si>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</si>
  <si>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</si>
  <si>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</si>
  <si>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</si>
  <si>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June 09</t>
  </si>
  <si>
    <t>June 08</t>
  </si>
  <si>
    <t>Jan - June 09</t>
  </si>
  <si>
    <t>Jan - June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</si>
</sst>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" xfId="0" applyNumberFormat="1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0" fontId="4" fillId="0" borderId="17" xfId="19" applyNumberFormat="1" applyFont="1" applyBorder="1" applyAlignment="1">
      <alignment/>
    </xf>
    <xf numFmtId="0" fontId="3" fillId="0" borderId="18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4" fontId="3" fillId="2" borderId="25" xfId="0" applyNumberFormat="1" applyFont="1" applyFill="1" applyBorder="1" applyAlignment="1">
      <alignment/>
    </xf>
    <xf numFmtId="10" fontId="3" fillId="2" borderId="26" xfId="19" applyNumberFormat="1" applyFont="1" applyFill="1" applyBorder="1" applyAlignment="1">
      <alignment/>
    </xf>
    <xf numFmtId="164" fontId="3" fillId="2" borderId="27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4" fillId="0" borderId="17" xfId="19" applyNumberFormat="1" applyFont="1" applyBorder="1" applyAlignment="1">
      <alignment horizontal="right"/>
    </xf>
    <xf numFmtId="10" fontId="3" fillId="2" borderId="26" xfId="19" applyNumberFormat="1" applyFont="1" applyFill="1" applyBorder="1" applyAlignment="1">
      <alignment horizontal="right"/>
    </xf>
    <xf numFmtId="10" fontId="4" fillId="0" borderId="29" xfId="19" applyNumberFormat="1" applyFont="1" applyBorder="1" applyAlignment="1">
      <alignment horizontal="right"/>
    </xf>
    <xf numFmtId="10" fontId="4" fillId="0" borderId="16" xfId="19" applyNumberFormat="1" applyFont="1" applyBorder="1" applyAlignment="1">
      <alignment horizontal="right"/>
    </xf>
    <xf numFmtId="10" fontId="3" fillId="0" borderId="17" xfId="19" applyNumberFormat="1" applyFont="1" applyBorder="1" applyAlignment="1">
      <alignment horizontal="right"/>
    </xf>
    <xf numFmtId="10" fontId="3" fillId="2" borderId="27" xfId="19" applyNumberFormat="1" applyFont="1" applyFill="1" applyBorder="1" applyAlignment="1">
      <alignment horizontal="right"/>
    </xf>
    <xf numFmtId="10" fontId="3" fillId="2" borderId="25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75" zoomScaleNormal="75" workbookViewId="0" topLeftCell="A1">
      <selection activeCell="I38" sqref="I38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5" width="15.7109375" style="0" bestFit="1" customWidth="1"/>
    <col min="6" max="6" width="9.28125" style="0" bestFit="1" customWidth="1"/>
    <col min="7" max="7" width="18.00390625" style="0" bestFit="1" customWidth="1"/>
    <col min="8" max="10" width="15.710937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30</v>
      </c>
      <c r="E1" s="5"/>
      <c r="F1" s="6"/>
      <c r="G1" s="5"/>
      <c r="H1" s="7"/>
      <c r="I1" s="4" t="s">
        <v>31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238565.49</v>
      </c>
      <c r="C4" s="21">
        <v>200523.08</v>
      </c>
      <c r="D4" s="22">
        <v>3566.83</v>
      </c>
      <c r="E4" s="22">
        <f>SUM(B4:D4)</f>
        <v>442655.39999999997</v>
      </c>
      <c r="F4" s="40">
        <f>IF(E$18=0,"0.00%",E4/E$18)</f>
        <v>0.03097629793555643</v>
      </c>
      <c r="G4" s="20">
        <v>240698.89</v>
      </c>
      <c r="H4" s="21">
        <v>303377.4</v>
      </c>
      <c r="I4" s="22">
        <v>9715.87</v>
      </c>
      <c r="J4" s="22">
        <f>SUM(G4:I4)</f>
        <v>553792.16</v>
      </c>
      <c r="K4" s="23">
        <f>IF(J$18=0,"0.00%",J4/J$18)</f>
        <v>0.033836037018314315</v>
      </c>
      <c r="L4" s="42">
        <f>IF((G4+H4)=0,"0.00%",(B4+C4)/(G4+H4)-1)</f>
        <v>-0.1929650711300066</v>
      </c>
      <c r="M4" s="43">
        <f>IF(I4=0,"0.00%",D4/I4-1)</f>
        <v>-0.6328861954719445</v>
      </c>
      <c r="N4" s="44">
        <f>IF(J4=0,"0.00%",E4/J4-1)</f>
        <v>-0.2006831588226169</v>
      </c>
    </row>
    <row r="5" spans="1:14" ht="15">
      <c r="A5" s="24" t="s">
        <v>15</v>
      </c>
      <c r="B5" s="25">
        <v>1500835.62</v>
      </c>
      <c r="C5" s="26">
        <v>0</v>
      </c>
      <c r="D5" s="26">
        <v>1859925.73</v>
      </c>
      <c r="E5" s="22">
        <f aca="true" t="shared" si="0" ref="E5:E17">SUM(B5:D5)</f>
        <v>3360761.35</v>
      </c>
      <c r="F5" s="40">
        <f aca="true" t="shared" si="1" ref="F5:F17">IF(E$18=0,"0.00%",E5/E$18)</f>
        <v>0.23518056002005816</v>
      </c>
      <c r="G5" s="25">
        <v>1656038.54</v>
      </c>
      <c r="H5" s="26">
        <v>0</v>
      </c>
      <c r="I5" s="26">
        <v>2113112.61</v>
      </c>
      <c r="J5" s="22">
        <f aca="true" t="shared" si="2" ref="J5:J17">SUM(G5:I5)</f>
        <v>3769151.15</v>
      </c>
      <c r="K5" s="23">
        <f aca="true" t="shared" si="3" ref="K5:K17">IF(J$18=0,"0.00%",J5/J$18)</f>
        <v>0.23029061631898498</v>
      </c>
      <c r="L5" s="42">
        <f aca="true" t="shared" si="4" ref="L5:L17">IF((G5+H5)=0,"0.00%",(B5+C5)/(G5+H5)-1)</f>
        <v>-0.09371938892195097</v>
      </c>
      <c r="M5" s="43">
        <f aca="true" t="shared" si="5" ref="M5:M17">IF(I5=0,"0.00%",D5/I5-1)</f>
        <v>-0.11981703142645106</v>
      </c>
      <c r="N5" s="44">
        <f aca="true" t="shared" si="6" ref="N5:N17">IF(J5=0,"0.00%",E5/J5-1)</f>
        <v>-0.10835060302636046</v>
      </c>
    </row>
    <row r="6" spans="1:14" ht="15">
      <c r="A6" s="24" t="s">
        <v>16</v>
      </c>
      <c r="B6" s="25">
        <v>0</v>
      </c>
      <c r="C6" s="26">
        <v>0</v>
      </c>
      <c r="D6" s="26">
        <v>19333.09</v>
      </c>
      <c r="E6" s="22">
        <f t="shared" si="0"/>
        <v>19333.09</v>
      </c>
      <c r="F6" s="40">
        <f t="shared" si="1"/>
        <v>0.001352897888187802</v>
      </c>
      <c r="G6" s="25">
        <v>0</v>
      </c>
      <c r="H6" s="26">
        <v>0</v>
      </c>
      <c r="I6" s="26">
        <v>18887.63</v>
      </c>
      <c r="J6" s="22">
        <f t="shared" si="2"/>
        <v>18887.63</v>
      </c>
      <c r="K6" s="23">
        <f t="shared" si="3"/>
        <v>0.0011540115480656568</v>
      </c>
      <c r="L6" s="42" t="str">
        <f t="shared" si="4"/>
        <v>0.00%</v>
      </c>
      <c r="M6" s="43">
        <f t="shared" si="5"/>
        <v>0.023584748324697147</v>
      </c>
      <c r="N6" s="44">
        <f t="shared" si="6"/>
        <v>0.023584748324697147</v>
      </c>
    </row>
    <row r="7" spans="1:14" ht="15">
      <c r="A7" s="24" t="s">
        <v>17</v>
      </c>
      <c r="B7" s="25">
        <v>136621.72</v>
      </c>
      <c r="C7" s="26">
        <v>181900.37</v>
      </c>
      <c r="D7" s="26">
        <v>20537.37</v>
      </c>
      <c r="E7" s="22">
        <f t="shared" si="0"/>
        <v>339059.45999999996</v>
      </c>
      <c r="F7" s="40">
        <f t="shared" si="1"/>
        <v>0.023726824186102502</v>
      </c>
      <c r="G7" s="25">
        <v>234761.49</v>
      </c>
      <c r="H7" s="26">
        <v>232582.25</v>
      </c>
      <c r="I7" s="26">
        <v>48107.71</v>
      </c>
      <c r="J7" s="22">
        <f t="shared" si="2"/>
        <v>515451.45</v>
      </c>
      <c r="K7" s="23">
        <f t="shared" si="3"/>
        <v>0.03149346560511761</v>
      </c>
      <c r="L7" s="42">
        <f t="shared" si="4"/>
        <v>-0.3184415180141281</v>
      </c>
      <c r="M7" s="43">
        <f t="shared" si="5"/>
        <v>-0.5730960796096924</v>
      </c>
      <c r="N7" s="44">
        <f t="shared" si="6"/>
        <v>-0.3422087376027365</v>
      </c>
    </row>
    <row r="8" spans="1:14" ht="15">
      <c r="A8" s="24" t="s">
        <v>18</v>
      </c>
      <c r="B8" s="25">
        <v>0</v>
      </c>
      <c r="C8" s="26">
        <v>339.66</v>
      </c>
      <c r="D8" s="26">
        <v>7939.96</v>
      </c>
      <c r="E8" s="22">
        <f t="shared" si="0"/>
        <v>8279.62</v>
      </c>
      <c r="F8" s="40">
        <f t="shared" si="1"/>
        <v>0.0005793942102890686</v>
      </c>
      <c r="G8" s="25">
        <v>0</v>
      </c>
      <c r="H8" s="26">
        <v>639.36</v>
      </c>
      <c r="I8" s="26">
        <v>9256.33</v>
      </c>
      <c r="J8" s="22">
        <f t="shared" si="2"/>
        <v>9895.69</v>
      </c>
      <c r="K8" s="23">
        <f t="shared" si="3"/>
        <v>0.0006046147947666192</v>
      </c>
      <c r="L8" s="42">
        <f t="shared" si="4"/>
        <v>-0.46875</v>
      </c>
      <c r="M8" s="43">
        <f t="shared" si="5"/>
        <v>-0.14221295048901672</v>
      </c>
      <c r="N8" s="44">
        <f t="shared" si="6"/>
        <v>-0.16331049173933299</v>
      </c>
    </row>
    <row r="9" spans="1:14" ht="15">
      <c r="A9" s="24" t="s">
        <v>19</v>
      </c>
      <c r="B9" s="25">
        <v>27166.12</v>
      </c>
      <c r="C9" s="26">
        <v>17609.32</v>
      </c>
      <c r="D9" s="26">
        <v>0</v>
      </c>
      <c r="E9" s="22">
        <f t="shared" si="0"/>
        <v>44775.44</v>
      </c>
      <c r="F9" s="40">
        <f t="shared" si="1"/>
        <v>0.003133311758165903</v>
      </c>
      <c r="G9" s="25">
        <v>38933.01</v>
      </c>
      <c r="H9" s="26">
        <v>46193.6</v>
      </c>
      <c r="I9" s="26">
        <v>19.96</v>
      </c>
      <c r="J9" s="22">
        <f t="shared" si="2"/>
        <v>85146.57</v>
      </c>
      <c r="K9" s="23">
        <f t="shared" si="3"/>
        <v>0.005202353342276443</v>
      </c>
      <c r="L9" s="42">
        <f t="shared" si="4"/>
        <v>-0.4740135898751283</v>
      </c>
      <c r="M9" s="43">
        <f t="shared" si="5"/>
        <v>-1</v>
      </c>
      <c r="N9" s="44">
        <f t="shared" si="6"/>
        <v>-0.47413689124529623</v>
      </c>
    </row>
    <row r="10" spans="1:14" ht="15">
      <c r="A10" s="24" t="s">
        <v>20</v>
      </c>
      <c r="B10" s="25">
        <v>411573.63</v>
      </c>
      <c r="C10" s="26">
        <v>24133.28</v>
      </c>
      <c r="D10" s="26">
        <v>840455.83</v>
      </c>
      <c r="E10" s="22">
        <f t="shared" si="0"/>
        <v>1276162.74</v>
      </c>
      <c r="F10" s="40">
        <f t="shared" si="1"/>
        <v>0.08930377275075836</v>
      </c>
      <c r="G10" s="25">
        <v>488622.79</v>
      </c>
      <c r="H10" s="26">
        <v>16220.17</v>
      </c>
      <c r="I10" s="26">
        <v>1107871.88</v>
      </c>
      <c r="J10" s="22">
        <f t="shared" si="2"/>
        <v>1612714.8399999999</v>
      </c>
      <c r="K10" s="23">
        <f t="shared" si="3"/>
        <v>0.09853494319281232</v>
      </c>
      <c r="L10" s="42">
        <f t="shared" si="4"/>
        <v>-0.13694565533804792</v>
      </c>
      <c r="M10" s="43">
        <f t="shared" si="5"/>
        <v>-0.24137813661269203</v>
      </c>
      <c r="N10" s="44">
        <f t="shared" si="6"/>
        <v>-0.20868667643685845</v>
      </c>
    </row>
    <row r="11" spans="1:14" ht="15">
      <c r="A11" s="24" t="s">
        <v>21</v>
      </c>
      <c r="B11" s="25">
        <v>11941.03</v>
      </c>
      <c r="C11" s="26">
        <v>23310.21</v>
      </c>
      <c r="D11" s="26">
        <v>7921.89</v>
      </c>
      <c r="E11" s="22">
        <f t="shared" si="0"/>
        <v>43173.13</v>
      </c>
      <c r="F11" s="40">
        <f t="shared" si="1"/>
        <v>0.0030211847357798174</v>
      </c>
      <c r="G11" s="25">
        <v>13584</v>
      </c>
      <c r="H11" s="26">
        <v>27665.67</v>
      </c>
      <c r="I11" s="26">
        <v>11231.81</v>
      </c>
      <c r="J11" s="22">
        <f t="shared" si="2"/>
        <v>52481.479999999996</v>
      </c>
      <c r="K11" s="23">
        <f t="shared" si="3"/>
        <v>0.003206555506412229</v>
      </c>
      <c r="L11" s="42">
        <f t="shared" si="4"/>
        <v>-0.1454176481896704</v>
      </c>
      <c r="M11" s="43">
        <f t="shared" si="5"/>
        <v>-0.2946915946761919</v>
      </c>
      <c r="N11" s="44">
        <f t="shared" si="6"/>
        <v>-0.17736447219095197</v>
      </c>
    </row>
    <row r="12" spans="1:14" ht="15">
      <c r="A12" s="24" t="s">
        <v>22</v>
      </c>
      <c r="B12" s="25">
        <v>445937.05</v>
      </c>
      <c r="C12" s="26">
        <v>370864.29</v>
      </c>
      <c r="D12" s="26">
        <v>12515.65</v>
      </c>
      <c r="E12" s="22">
        <f t="shared" si="0"/>
        <v>829316.99</v>
      </c>
      <c r="F12" s="40">
        <f t="shared" si="1"/>
        <v>0.058034241003857345</v>
      </c>
      <c r="G12" s="25">
        <v>532446.9</v>
      </c>
      <c r="H12" s="26">
        <v>373630.66</v>
      </c>
      <c r="I12" s="26">
        <v>22583.71</v>
      </c>
      <c r="J12" s="22">
        <f t="shared" si="2"/>
        <v>928661.27</v>
      </c>
      <c r="K12" s="23">
        <f t="shared" si="3"/>
        <v>0.0567400901977283</v>
      </c>
      <c r="L12" s="42">
        <f t="shared" si="4"/>
        <v>-0.09853043927056315</v>
      </c>
      <c r="M12" s="43">
        <f t="shared" si="5"/>
        <v>-0.4458107193193678</v>
      </c>
      <c r="N12" s="44">
        <f t="shared" si="6"/>
        <v>-0.1069757975370288</v>
      </c>
    </row>
    <row r="13" spans="1:14" ht="15">
      <c r="A13" s="24" t="s">
        <v>23</v>
      </c>
      <c r="B13" s="25">
        <v>287305.07</v>
      </c>
      <c r="C13" s="26">
        <v>196259.97</v>
      </c>
      <c r="D13" s="26">
        <v>9054.36</v>
      </c>
      <c r="E13" s="22">
        <f t="shared" si="0"/>
        <v>492619.4</v>
      </c>
      <c r="F13" s="40">
        <f t="shared" si="1"/>
        <v>0.03447269660154389</v>
      </c>
      <c r="G13" s="25">
        <v>396357.42</v>
      </c>
      <c r="H13" s="26">
        <v>240875.77</v>
      </c>
      <c r="I13" s="26">
        <v>2492.49</v>
      </c>
      <c r="J13" s="22">
        <f t="shared" si="2"/>
        <v>639725.6799999999</v>
      </c>
      <c r="K13" s="23">
        <f t="shared" si="3"/>
        <v>0.03908647206209328</v>
      </c>
      <c r="L13" s="42">
        <f t="shared" si="4"/>
        <v>-0.24114900543708329</v>
      </c>
      <c r="M13" s="43">
        <f t="shared" si="5"/>
        <v>2.63265650012638</v>
      </c>
      <c r="N13" s="44">
        <f t="shared" si="6"/>
        <v>-0.22995212572989088</v>
      </c>
    </row>
    <row r="14" spans="1:14" ht="15">
      <c r="A14" s="24" t="s">
        <v>24</v>
      </c>
      <c r="B14" s="25">
        <v>4593494.49</v>
      </c>
      <c r="C14" s="26">
        <v>9128.35</v>
      </c>
      <c r="D14" s="26">
        <v>66178.27</v>
      </c>
      <c r="E14" s="22">
        <f t="shared" si="0"/>
        <v>4668801.109999999</v>
      </c>
      <c r="F14" s="40">
        <f t="shared" si="1"/>
        <v>0.32671503427997617</v>
      </c>
      <c r="G14" s="25">
        <v>5240740.77</v>
      </c>
      <c r="H14" s="26">
        <v>64.74</v>
      </c>
      <c r="I14" s="26">
        <v>16687.81</v>
      </c>
      <c r="J14" s="22">
        <f t="shared" si="2"/>
        <v>5257493.319999999</v>
      </c>
      <c r="K14" s="23">
        <f t="shared" si="3"/>
        <v>0.32122653848884425</v>
      </c>
      <c r="L14" s="42">
        <f t="shared" si="4"/>
        <v>-0.12177186670680329</v>
      </c>
      <c r="M14" s="43">
        <f t="shared" si="5"/>
        <v>2.9656653569282008</v>
      </c>
      <c r="N14" s="44">
        <f t="shared" si="6"/>
        <v>-0.11197203194924843</v>
      </c>
    </row>
    <row r="15" spans="1:14" ht="15">
      <c r="A15" s="24" t="s">
        <v>25</v>
      </c>
      <c r="B15" s="25">
        <v>2895.27</v>
      </c>
      <c r="C15" s="26">
        <v>187457.3</v>
      </c>
      <c r="D15" s="26">
        <v>93932.29</v>
      </c>
      <c r="E15" s="22">
        <f t="shared" si="0"/>
        <v>284284.86</v>
      </c>
      <c r="F15" s="40">
        <f t="shared" si="1"/>
        <v>0.019893787632383902</v>
      </c>
      <c r="G15" s="25">
        <v>7107.46</v>
      </c>
      <c r="H15" s="26">
        <v>195340.44</v>
      </c>
      <c r="I15" s="26">
        <v>165760.92</v>
      </c>
      <c r="J15" s="22">
        <f t="shared" si="2"/>
        <v>368208.82</v>
      </c>
      <c r="K15" s="23">
        <f t="shared" si="3"/>
        <v>0.022497117445631282</v>
      </c>
      <c r="L15" s="42">
        <f t="shared" si="4"/>
        <v>-0.059745396222929514</v>
      </c>
      <c r="M15" s="43">
        <f t="shared" si="5"/>
        <v>-0.4333266852042087</v>
      </c>
      <c r="N15" s="44">
        <f t="shared" si="6"/>
        <v>-0.22792490413456157</v>
      </c>
    </row>
    <row r="16" spans="1:14" ht="15">
      <c r="A16" s="24" t="s">
        <v>26</v>
      </c>
      <c r="B16" s="25">
        <v>1519987.66</v>
      </c>
      <c r="C16" s="26">
        <v>687.89</v>
      </c>
      <c r="D16" s="27">
        <v>960234.28</v>
      </c>
      <c r="E16" s="22">
        <f t="shared" si="0"/>
        <v>2480909.83</v>
      </c>
      <c r="F16" s="40">
        <f t="shared" si="1"/>
        <v>0.1736099955977735</v>
      </c>
      <c r="G16" s="25">
        <v>1560595.16</v>
      </c>
      <c r="H16" s="26">
        <v>0</v>
      </c>
      <c r="I16" s="27">
        <v>994571.12</v>
      </c>
      <c r="J16" s="22">
        <f t="shared" si="2"/>
        <v>2555166.28</v>
      </c>
      <c r="K16" s="23">
        <f t="shared" si="3"/>
        <v>0.1561175962441008</v>
      </c>
      <c r="L16" s="42">
        <f t="shared" si="4"/>
        <v>-0.025579734593051073</v>
      </c>
      <c r="M16" s="43">
        <f t="shared" si="5"/>
        <v>-0.034524268108649614</v>
      </c>
      <c r="N16" s="44">
        <f t="shared" si="6"/>
        <v>-0.029061298507743194</v>
      </c>
    </row>
    <row r="17" spans="1:14" ht="15.75" thickBot="1">
      <c r="A17" s="28" t="s">
        <v>27</v>
      </c>
      <c r="B17" s="29">
        <v>0.02</v>
      </c>
      <c r="C17" s="30">
        <v>0</v>
      </c>
      <c r="D17" s="30">
        <v>0</v>
      </c>
      <c r="E17" s="22">
        <f t="shared" si="0"/>
        <v>0.02</v>
      </c>
      <c r="F17" s="40">
        <f t="shared" si="1"/>
        <v>1.399567154746398E-09</v>
      </c>
      <c r="G17" s="29">
        <v>156.93</v>
      </c>
      <c r="H17" s="30">
        <v>0</v>
      </c>
      <c r="I17" s="30">
        <v>0</v>
      </c>
      <c r="J17" s="22">
        <f t="shared" si="2"/>
        <v>156.93</v>
      </c>
      <c r="K17" s="23">
        <f t="shared" si="3"/>
        <v>9.588234852013913E-06</v>
      </c>
      <c r="L17" s="42">
        <f t="shared" si="4"/>
        <v>-0.9998725546421972</v>
      </c>
      <c r="M17" s="43" t="str">
        <f t="shared" si="5"/>
        <v>0.00%</v>
      </c>
      <c r="N17" s="44">
        <f t="shared" si="6"/>
        <v>-0.9998725546421972</v>
      </c>
    </row>
    <row r="18" spans="1:14" ht="16.5" thickBot="1" thickTop="1">
      <c r="A18" s="31" t="s">
        <v>28</v>
      </c>
      <c r="B18" s="32">
        <f>SUM(B4:B17)</f>
        <v>9176323.169999998</v>
      </c>
      <c r="C18" s="32">
        <f>SUM(C4:C17)</f>
        <v>1212213.7199999997</v>
      </c>
      <c r="D18" s="32">
        <f>SUM(D4:D17)</f>
        <v>3901595.55</v>
      </c>
      <c r="E18" s="32">
        <f>SUM(E4:E17)</f>
        <v>14290132.44</v>
      </c>
      <c r="F18" s="41">
        <f>IF(E$18=0,"0.00%",E18/E$18)</f>
        <v>1</v>
      </c>
      <c r="G18" s="34">
        <f>SUM(G4:G17)</f>
        <v>10410043.36</v>
      </c>
      <c r="H18" s="34">
        <f>SUM(H4:H17)</f>
        <v>1436590.06</v>
      </c>
      <c r="I18" s="32">
        <f>SUM(I4:I17)</f>
        <v>4520299.85</v>
      </c>
      <c r="J18" s="32">
        <f>SUM(J4:J17)</f>
        <v>16366933.269999998</v>
      </c>
      <c r="K18" s="33">
        <f>IF(J$18=0,"0.00%",J18/J$18)</f>
        <v>1</v>
      </c>
      <c r="L18" s="45">
        <f>IF(H18=0,"0.00%",(B18+C18)/(G18+H18)-1)</f>
        <v>-0.12308108796026229</v>
      </c>
      <c r="M18" s="46">
        <f>IF(I18=0,"0.00%",D18/I18-1)</f>
        <v>-0.13687240239162446</v>
      </c>
      <c r="N18" s="41">
        <f>IF(J18=0,"0.00%",E18/J18-1)</f>
        <v>-0.1268900407754885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32</v>
      </c>
      <c r="E20" s="5"/>
      <c r="F20" s="6"/>
      <c r="G20" s="5"/>
      <c r="H20" s="7"/>
      <c r="I20" s="39" t="s">
        <v>33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1217422.93</v>
      </c>
      <c r="C23" s="21">
        <v>1271853.16</v>
      </c>
      <c r="D23" s="22">
        <v>16801.57</v>
      </c>
      <c r="E23" s="22">
        <f>SUM(B23:D23)</f>
        <v>2506077.6599999997</v>
      </c>
      <c r="F23" s="23">
        <f>IF(E$37=0,"0.00%",E23/E$37)</f>
        <v>0.029212875528860732</v>
      </c>
      <c r="G23" s="20">
        <v>1362435.17</v>
      </c>
      <c r="H23" s="21">
        <v>1664191.55</v>
      </c>
      <c r="I23" s="22">
        <v>46023.88</v>
      </c>
      <c r="J23" s="22">
        <f>SUM(G23:I23)</f>
        <v>3072650.5999999996</v>
      </c>
      <c r="K23" s="23">
        <f>IF(J$37=0,"0.00%",J23/J$37)</f>
        <v>0.035244373119416514</v>
      </c>
      <c r="L23" s="42">
        <f>IF((G23+H23)=0,"0.00",(B23+C23)/(G23+H23)-1)</f>
        <v>-0.17754109763492731</v>
      </c>
      <c r="M23" s="43">
        <f>IF(I23=0,"0.00%",D23/I23-1)</f>
        <v>-0.6349379930592554</v>
      </c>
      <c r="N23" s="44">
        <f>IF(J23=0,"0.00%",E23/J23-1)</f>
        <v>-0.18439224427274614</v>
      </c>
    </row>
    <row r="24" spans="1:14" ht="15">
      <c r="A24" s="24" t="s">
        <v>15</v>
      </c>
      <c r="B24" s="25">
        <v>9755169.92</v>
      </c>
      <c r="C24" s="26">
        <v>0</v>
      </c>
      <c r="D24" s="26">
        <v>9786704.8</v>
      </c>
      <c r="E24" s="22">
        <f aca="true" t="shared" si="7" ref="E24:E36">SUM(B24:D24)</f>
        <v>19541874.72</v>
      </c>
      <c r="F24" s="23">
        <f aca="true" t="shared" si="8" ref="F24:F36">IF(E$37=0,"0.00%",E24/E$37)</f>
        <v>0.22779595497289984</v>
      </c>
      <c r="G24" s="25">
        <v>9574369.01</v>
      </c>
      <c r="H24" s="26">
        <v>0</v>
      </c>
      <c r="I24" s="26">
        <v>9983439.31</v>
      </c>
      <c r="J24" s="22">
        <f aca="true" t="shared" si="9" ref="J24:J36">SUM(G24:I24)</f>
        <v>19557808.32</v>
      </c>
      <c r="K24" s="23">
        <f aca="true" t="shared" si="10" ref="K24:K36">IF(J$37=0,"0.00%",J24/J$37)</f>
        <v>0.22433487680900285</v>
      </c>
      <c r="L24" s="42">
        <f aca="true" t="shared" si="11" ref="L24:L36">IF((G24+H24)=0,"0.00",(B24+C24)/(G24+H24)-1)</f>
        <v>0.018883846007101024</v>
      </c>
      <c r="M24" s="43">
        <f aca="true" t="shared" si="12" ref="M24:M36">IF(I24=0,"0.00%",D24/I24-1)</f>
        <v>-0.01970608563753562</v>
      </c>
      <c r="N24" s="44">
        <f aca="true" t="shared" si="13" ref="N24:N36">IF(J24=0,"0.00%",E24/J24-1)</f>
        <v>-0.0008146925125402937</v>
      </c>
    </row>
    <row r="25" spans="1:14" ht="15">
      <c r="A25" s="24" t="s">
        <v>16</v>
      </c>
      <c r="B25" s="25">
        <v>0</v>
      </c>
      <c r="C25" s="26">
        <v>0</v>
      </c>
      <c r="D25" s="26">
        <v>165486.62</v>
      </c>
      <c r="E25" s="22">
        <f t="shared" si="7"/>
        <v>165486.62</v>
      </c>
      <c r="F25" s="23">
        <f t="shared" si="8"/>
        <v>0.0019290463774980842</v>
      </c>
      <c r="G25" s="25">
        <v>0</v>
      </c>
      <c r="H25" s="26">
        <v>0</v>
      </c>
      <c r="I25" s="26">
        <v>126996.83</v>
      </c>
      <c r="J25" s="22">
        <f t="shared" si="9"/>
        <v>126996.83</v>
      </c>
      <c r="K25" s="23">
        <f t="shared" si="10"/>
        <v>0.0014566978951342886</v>
      </c>
      <c r="L25" s="42" t="str">
        <f t="shared" si="11"/>
        <v>0.00</v>
      </c>
      <c r="M25" s="43">
        <f t="shared" si="12"/>
        <v>0.30307677758570817</v>
      </c>
      <c r="N25" s="44">
        <f t="shared" si="13"/>
        <v>0.30307677758570817</v>
      </c>
    </row>
    <row r="26" spans="1:14" ht="15">
      <c r="A26" s="24" t="s">
        <v>17</v>
      </c>
      <c r="B26" s="25">
        <v>744845.88</v>
      </c>
      <c r="C26" s="26">
        <v>956560.27</v>
      </c>
      <c r="D26" s="26">
        <v>120831.89</v>
      </c>
      <c r="E26" s="22">
        <f t="shared" si="7"/>
        <v>1822238.0399999998</v>
      </c>
      <c r="F26" s="23">
        <f t="shared" si="8"/>
        <v>0.021241485807137816</v>
      </c>
      <c r="G26" s="25">
        <v>1037882.14</v>
      </c>
      <c r="H26" s="26">
        <v>1042961.69</v>
      </c>
      <c r="I26" s="26">
        <v>241772.1</v>
      </c>
      <c r="J26" s="22">
        <f t="shared" si="9"/>
        <v>2322615.93</v>
      </c>
      <c r="K26" s="23">
        <f t="shared" si="10"/>
        <v>0.026641214087283663</v>
      </c>
      <c r="L26" s="42">
        <f t="shared" si="11"/>
        <v>-0.18234798524019946</v>
      </c>
      <c r="M26" s="43">
        <f t="shared" si="12"/>
        <v>-0.5002240126135316</v>
      </c>
      <c r="N26" s="44">
        <f t="shared" si="13"/>
        <v>-0.21543720747665773</v>
      </c>
    </row>
    <row r="27" spans="1:14" ht="15">
      <c r="A27" s="24" t="s">
        <v>18</v>
      </c>
      <c r="B27" s="25">
        <v>0</v>
      </c>
      <c r="C27" s="26">
        <v>1348</v>
      </c>
      <c r="D27" s="26">
        <v>36687.47</v>
      </c>
      <c r="E27" s="22">
        <f t="shared" si="7"/>
        <v>38035.47</v>
      </c>
      <c r="F27" s="23">
        <f t="shared" si="8"/>
        <v>0.00044337231384589923</v>
      </c>
      <c r="G27" s="25">
        <v>0</v>
      </c>
      <c r="H27" s="26">
        <v>2137.86</v>
      </c>
      <c r="I27" s="26">
        <v>39515.7</v>
      </c>
      <c r="J27" s="22">
        <f t="shared" si="9"/>
        <v>41653.56</v>
      </c>
      <c r="K27" s="23">
        <f t="shared" si="10"/>
        <v>0.00047778084836330004</v>
      </c>
      <c r="L27" s="42">
        <f t="shared" si="11"/>
        <v>-0.36946292086479005</v>
      </c>
      <c r="M27" s="43">
        <f t="shared" si="12"/>
        <v>-0.07157231176469092</v>
      </c>
      <c r="N27" s="44">
        <f t="shared" si="13"/>
        <v>-0.08686148314813902</v>
      </c>
    </row>
    <row r="28" spans="1:14" ht="15">
      <c r="A28" s="24" t="s">
        <v>19</v>
      </c>
      <c r="B28" s="25">
        <v>159602.29</v>
      </c>
      <c r="C28" s="26">
        <v>212453.5</v>
      </c>
      <c r="D28" s="26">
        <v>4.99</v>
      </c>
      <c r="E28" s="22">
        <f t="shared" si="7"/>
        <v>372060.78</v>
      </c>
      <c r="F28" s="23">
        <f t="shared" si="8"/>
        <v>0.004337042474298597</v>
      </c>
      <c r="G28" s="25">
        <v>201542.52</v>
      </c>
      <c r="H28" s="26">
        <v>282805.11</v>
      </c>
      <c r="I28" s="26">
        <v>442.48</v>
      </c>
      <c r="J28" s="22">
        <f t="shared" si="9"/>
        <v>484790.11</v>
      </c>
      <c r="K28" s="23">
        <f t="shared" si="10"/>
        <v>0.005560711498223383</v>
      </c>
      <c r="L28" s="42">
        <f t="shared" si="11"/>
        <v>-0.2318414152248458</v>
      </c>
      <c r="M28" s="43">
        <f t="shared" si="12"/>
        <v>-0.9887226541312601</v>
      </c>
      <c r="N28" s="44">
        <f t="shared" si="13"/>
        <v>-0.23253223957064628</v>
      </c>
    </row>
    <row r="29" spans="1:14" ht="15">
      <c r="A29" s="24" t="s">
        <v>20</v>
      </c>
      <c r="B29" s="25">
        <v>1963622.95</v>
      </c>
      <c r="C29" s="26">
        <v>152443.38</v>
      </c>
      <c r="D29" s="26">
        <v>3945616.78</v>
      </c>
      <c r="E29" s="22">
        <f t="shared" si="7"/>
        <v>6061683.109999999</v>
      </c>
      <c r="F29" s="23">
        <f t="shared" si="8"/>
        <v>0.07065989893857776</v>
      </c>
      <c r="G29" s="25">
        <v>2004038.24</v>
      </c>
      <c r="H29" s="26">
        <v>107131.52</v>
      </c>
      <c r="I29" s="26">
        <v>4579110.33</v>
      </c>
      <c r="J29" s="22">
        <f t="shared" si="9"/>
        <v>6690280.09</v>
      </c>
      <c r="K29" s="23">
        <f t="shared" si="10"/>
        <v>0.07673984401785335</v>
      </c>
      <c r="L29" s="42">
        <f t="shared" si="11"/>
        <v>0.002319363460378643</v>
      </c>
      <c r="M29" s="43">
        <f t="shared" si="12"/>
        <v>-0.13834424251577282</v>
      </c>
      <c r="N29" s="44">
        <f t="shared" si="13"/>
        <v>-0.09395675091982592</v>
      </c>
    </row>
    <row r="30" spans="1:14" ht="15">
      <c r="A30" s="24" t="s">
        <v>21</v>
      </c>
      <c r="B30" s="25">
        <v>59970.22</v>
      </c>
      <c r="C30" s="26">
        <v>95054.17</v>
      </c>
      <c r="D30" s="26">
        <v>29441.67</v>
      </c>
      <c r="E30" s="22">
        <f t="shared" si="7"/>
        <v>184466.06</v>
      </c>
      <c r="F30" s="23">
        <f t="shared" si="8"/>
        <v>0.002150286136814833</v>
      </c>
      <c r="G30" s="25">
        <v>70402.56</v>
      </c>
      <c r="H30" s="26">
        <v>97289.48</v>
      </c>
      <c r="I30" s="26">
        <v>38269.3</v>
      </c>
      <c r="J30" s="22">
        <f t="shared" si="9"/>
        <v>205961.33999999997</v>
      </c>
      <c r="K30" s="23">
        <f t="shared" si="10"/>
        <v>0.0023624483418762305</v>
      </c>
      <c r="L30" s="42">
        <f t="shared" si="11"/>
        <v>-0.07554115269872064</v>
      </c>
      <c r="M30" s="43">
        <f t="shared" si="12"/>
        <v>-0.23067132139861468</v>
      </c>
      <c r="N30" s="44">
        <f t="shared" si="13"/>
        <v>-0.10436560570056486</v>
      </c>
    </row>
    <row r="31" spans="1:14" ht="15">
      <c r="A31" s="24" t="s">
        <v>22</v>
      </c>
      <c r="B31" s="25">
        <v>2325527.28</v>
      </c>
      <c r="C31" s="26">
        <v>1902880.43</v>
      </c>
      <c r="D31" s="26">
        <v>65239.56</v>
      </c>
      <c r="E31" s="22">
        <f t="shared" si="7"/>
        <v>4293647.27</v>
      </c>
      <c r="F31" s="23">
        <f t="shared" si="8"/>
        <v>0.050050237973608004</v>
      </c>
      <c r="G31" s="25">
        <v>2510662.29</v>
      </c>
      <c r="H31" s="26">
        <v>1593967.59</v>
      </c>
      <c r="I31" s="26">
        <v>88552.08</v>
      </c>
      <c r="J31" s="22">
        <f t="shared" si="9"/>
        <v>4193181.96</v>
      </c>
      <c r="K31" s="23">
        <f t="shared" si="10"/>
        <v>0.04809725829414065</v>
      </c>
      <c r="L31" s="42">
        <f t="shared" si="11"/>
        <v>0.03015566168416628</v>
      </c>
      <c r="M31" s="43">
        <f t="shared" si="12"/>
        <v>-0.26326338127800053</v>
      </c>
      <c r="N31" s="44">
        <f t="shared" si="13"/>
        <v>0.02395920591053957</v>
      </c>
    </row>
    <row r="32" spans="1:14" ht="15">
      <c r="A32" s="24" t="s">
        <v>23</v>
      </c>
      <c r="B32" s="25">
        <v>1797077.81</v>
      </c>
      <c r="C32" s="26">
        <v>983433.11</v>
      </c>
      <c r="D32" s="26">
        <v>30123.36</v>
      </c>
      <c r="E32" s="22">
        <f t="shared" si="7"/>
        <v>2810634.28</v>
      </c>
      <c r="F32" s="23">
        <f t="shared" si="8"/>
        <v>0.0327630347172837</v>
      </c>
      <c r="G32" s="25">
        <v>1597032.1</v>
      </c>
      <c r="H32" s="26">
        <v>1147993.27</v>
      </c>
      <c r="I32" s="26">
        <v>10356.56</v>
      </c>
      <c r="J32" s="22">
        <f t="shared" si="9"/>
        <v>2755381.93</v>
      </c>
      <c r="K32" s="23">
        <f t="shared" si="10"/>
        <v>0.03160519091478153</v>
      </c>
      <c r="L32" s="42">
        <f t="shared" si="11"/>
        <v>0.012927221142586376</v>
      </c>
      <c r="M32" s="43">
        <f t="shared" si="12"/>
        <v>1.9086260302648759</v>
      </c>
      <c r="N32" s="44">
        <f t="shared" si="13"/>
        <v>0.020052519543089176</v>
      </c>
    </row>
    <row r="33" spans="1:14" ht="15">
      <c r="A33" s="24" t="s">
        <v>24</v>
      </c>
      <c r="B33" s="25">
        <v>25822238.16</v>
      </c>
      <c r="C33" s="26">
        <v>28273.35</v>
      </c>
      <c r="D33" s="26">
        <v>385166.75</v>
      </c>
      <c r="E33" s="22">
        <f t="shared" si="7"/>
        <v>26235678.26</v>
      </c>
      <c r="F33" s="23">
        <f t="shared" si="8"/>
        <v>0.30582436277119107</v>
      </c>
      <c r="G33" s="25">
        <v>26203536.44</v>
      </c>
      <c r="H33" s="26">
        <v>116947.38</v>
      </c>
      <c r="I33" s="26">
        <v>123094.24</v>
      </c>
      <c r="J33" s="22">
        <f t="shared" si="9"/>
        <v>26443578.06</v>
      </c>
      <c r="K33" s="23">
        <f t="shared" si="10"/>
        <v>0.3033170552353256</v>
      </c>
      <c r="L33" s="42">
        <f t="shared" si="11"/>
        <v>-0.017855762576935774</v>
      </c>
      <c r="M33" s="43">
        <f t="shared" si="12"/>
        <v>2.1290395878799853</v>
      </c>
      <c r="N33" s="44">
        <f t="shared" si="13"/>
        <v>-0.007862014721618849</v>
      </c>
    </row>
    <row r="34" spans="1:14" ht="15">
      <c r="A34" s="24" t="s">
        <v>25</v>
      </c>
      <c r="B34" s="25">
        <v>20299.99</v>
      </c>
      <c r="C34" s="26">
        <v>1003519.81</v>
      </c>
      <c r="D34" s="26">
        <v>541783.6</v>
      </c>
      <c r="E34" s="22">
        <f t="shared" si="7"/>
        <v>1565603.4</v>
      </c>
      <c r="F34" s="23">
        <f t="shared" si="8"/>
        <v>0.018249944118555832</v>
      </c>
      <c r="G34" s="25">
        <v>33095.26</v>
      </c>
      <c r="H34" s="26">
        <v>887370.97</v>
      </c>
      <c r="I34" s="26">
        <v>787319.04</v>
      </c>
      <c r="J34" s="22">
        <f t="shared" si="9"/>
        <v>1707785.27</v>
      </c>
      <c r="K34" s="23">
        <f t="shared" si="10"/>
        <v>0.01958889216487012</v>
      </c>
      <c r="L34" s="42">
        <f t="shared" si="11"/>
        <v>0.11228393463169217</v>
      </c>
      <c r="M34" s="43">
        <f t="shared" si="12"/>
        <v>-0.31186269799851407</v>
      </c>
      <c r="N34" s="44">
        <f t="shared" si="13"/>
        <v>-0.0832551214123074</v>
      </c>
    </row>
    <row r="35" spans="1:14" ht="15">
      <c r="A35" s="24" t="s">
        <v>26</v>
      </c>
      <c r="B35" s="25">
        <v>12594415.65</v>
      </c>
      <c r="C35" s="26">
        <v>1727.25</v>
      </c>
      <c r="D35" s="27">
        <v>7593121.68</v>
      </c>
      <c r="E35" s="22">
        <f t="shared" si="7"/>
        <v>20189264.58</v>
      </c>
      <c r="F35" s="23">
        <f t="shared" si="8"/>
        <v>0.23534245670374668</v>
      </c>
      <c r="G35" s="25">
        <v>12587571.67</v>
      </c>
      <c r="H35" s="26">
        <v>0</v>
      </c>
      <c r="I35" s="27">
        <v>6990597.83</v>
      </c>
      <c r="J35" s="22">
        <f t="shared" si="9"/>
        <v>19578169.5</v>
      </c>
      <c r="K35" s="23">
        <f t="shared" si="10"/>
        <v>0.22456842663893523</v>
      </c>
      <c r="L35" s="42">
        <f t="shared" si="11"/>
        <v>0.0006809279998323259</v>
      </c>
      <c r="M35" s="43">
        <f t="shared" si="12"/>
        <v>0.08619060410173818</v>
      </c>
      <c r="N35" s="44">
        <f t="shared" si="13"/>
        <v>0.03121308557472635</v>
      </c>
    </row>
    <row r="36" spans="1:14" ht="15.75" thickBot="1">
      <c r="A36" s="28" t="s">
        <v>27</v>
      </c>
      <c r="B36" s="29">
        <v>0.1</v>
      </c>
      <c r="C36" s="26">
        <v>0</v>
      </c>
      <c r="D36" s="30">
        <v>0</v>
      </c>
      <c r="E36" s="22">
        <f t="shared" si="7"/>
        <v>0.1</v>
      </c>
      <c r="F36" s="23">
        <f t="shared" si="8"/>
        <v>1.1656811756129193E-09</v>
      </c>
      <c r="G36" s="29">
        <v>366.16</v>
      </c>
      <c r="H36" s="26">
        <v>0</v>
      </c>
      <c r="I36" s="30">
        <v>89.81</v>
      </c>
      <c r="J36" s="22">
        <f t="shared" si="9"/>
        <v>455.97</v>
      </c>
      <c r="K36" s="23">
        <f t="shared" si="10"/>
        <v>5.230134793477771E-06</v>
      </c>
      <c r="L36" s="42">
        <f t="shared" si="11"/>
        <v>-0.9997268953462967</v>
      </c>
      <c r="M36" s="43">
        <f t="shared" si="12"/>
        <v>-1</v>
      </c>
      <c r="N36" s="44">
        <f t="shared" si="13"/>
        <v>-0.9997806873259205</v>
      </c>
    </row>
    <row r="37" spans="1:14" ht="16.5" thickBot="1" thickTop="1">
      <c r="A37" s="31" t="s">
        <v>28</v>
      </c>
      <c r="B37" s="32">
        <f>SUM(B23:B36)</f>
        <v>56460193.18</v>
      </c>
      <c r="C37" s="32">
        <f>SUM(C23:C36)</f>
        <v>6609546.43</v>
      </c>
      <c r="D37" s="32">
        <f>SUM(D23:D36)</f>
        <v>22717010.740000002</v>
      </c>
      <c r="E37" s="32">
        <f>SUM(E23:E36)</f>
        <v>85786750.35</v>
      </c>
      <c r="F37" s="33">
        <f>IF(E$37=0,"0.00%",E37/E$37)</f>
        <v>1</v>
      </c>
      <c r="G37" s="34">
        <f>SUM(G23:G36)</f>
        <v>57182933.559999995</v>
      </c>
      <c r="H37" s="34">
        <f>SUM(H23:H36)</f>
        <v>6942796.42</v>
      </c>
      <c r="I37" s="32">
        <f>SUM(I23:I36)</f>
        <v>23055579.49</v>
      </c>
      <c r="J37" s="32">
        <f>SUM(J23:J36)</f>
        <v>87181309.46999998</v>
      </c>
      <c r="K37" s="33">
        <f>IF(J$37=0,"0.00%",J37/J$37)</f>
        <v>1</v>
      </c>
      <c r="L37" s="45">
        <f>IF(H37=0,"0.00%",(B37+C37)/(G37+H37)-1)</f>
        <v>-0.016467498620746257</v>
      </c>
      <c r="M37" s="46">
        <f>IF(I37=0,"0.00%",D37/I37-1)</f>
        <v>-0.014684894393864445</v>
      </c>
      <c r="N37" s="41">
        <f>IF(J37=0,"0.00%",E37/J37-1)</f>
        <v>-0.015996079073346214</v>
      </c>
    </row>
    <row r="38" ht="13.5" thickTop="1"/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&amp;C&amp;"Arial,Bold"&amp;14National Airport Sales Jan - June 08-09</oddHeader>
    <oddFooter>&amp;LStatistics and Reference Materials/National Airport (June 08-09)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srm120</cp:lastModifiedBy>
  <cp:lastPrinted>2008-03-06T19:31:26Z</cp:lastPrinted>
  <dcterms:created xsi:type="dcterms:W3CDTF">2008-03-06T19:16:26Z</dcterms:created>
  <dcterms:modified xsi:type="dcterms:W3CDTF">2009-07-22T19:50:26Z</dcterms:modified>
  <cp:category/>
  <cp:version/>
  <cp:contentType/>
  <cp:contentStatus/>
</cp:coreProperties>
</file>