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<sst xmlns="http://schemas.openxmlformats.org/spreadsheetml/2006/main" count="90" uniqueCount="34">
  <si>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</si>
  <si>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</si>
  <si>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</si>
  <si>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</si>
  <si>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</si>
  <si>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</si>
  <si>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</si>
  <si>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</si>
  <si>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</si>
  <si>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</si>
  <si>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</si>
  <si>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</si>
  <si>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</si>
  <si>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</si>
  <si>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</si>
  <si>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</si>
  <si>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</si>
  <si>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</si>
  <si>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</si>
  <si>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</si>
  <si>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</si>
  <si>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</si>
  <si>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</si>
  <si>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</si>
  <si>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</si>
  <si>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</si>
  <si>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</si>
  <si>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</si>
  <si>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</si>
  <si>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</si>
  <si>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Aug 15</t>
  </si>
  <si>
    <t>Jan - Aug 15</t>
  </si>
  <si>
    <t>Aug 16</t>
  </si>
  <si>
    <t>Jan - Aug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</si>
</sst>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3">
      <selection activeCell="I37" sqref="I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2.57421875" style="0" customWidth="1"/>
    <col min="13" max="13" width="11.710937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1351452.37</v>
      </c>
      <c r="C4" s="21">
        <v>367692.7</v>
      </c>
      <c r="D4" s="22">
        <v>10486.86</v>
      </c>
      <c r="E4" s="22">
        <f>SUM(B4:D4)</f>
        <v>1729631.9300000002</v>
      </c>
      <c r="F4" s="40">
        <f>IF(E$18=0,"0.00%",E4/E$18)</f>
        <v>0.04245814939228738</v>
      </c>
      <c r="G4" s="20">
        <v>1107677.65</v>
      </c>
      <c r="H4" s="21">
        <v>529878.3</v>
      </c>
      <c r="I4" s="22">
        <v>8108.3</v>
      </c>
      <c r="J4" s="22">
        <f>SUM(G4:I4)</f>
        <v>1645664.25</v>
      </c>
      <c r="K4" s="23">
        <f>IF(J$18=0,"0.00%",J4/J$18)</f>
        <v>0.04392546071903486</v>
      </c>
      <c r="L4" s="42">
        <f>IF((G4+H4)=0,"0.00%",(B4+C4)/(G4+H4)-1)</f>
        <v>0.04982371442026157</v>
      </c>
      <c r="M4" s="43">
        <f>IF(I4=0,"0.00%",D4/I4-1)</f>
        <v>0.29334879074528564</v>
      </c>
      <c r="N4" s="44">
        <f>IF(J4=0,"0.00%",E4/J4-1)</f>
        <v>0.051023579080605286</v>
      </c>
    </row>
    <row r="5" spans="1:14" ht="15">
      <c r="A5" s="24" t="s">
        <v>15</v>
      </c>
      <c r="B5" s="25">
        <v>3602203.56</v>
      </c>
      <c r="C5" s="26">
        <v>0</v>
      </c>
      <c r="D5" s="26">
        <v>4453389.11</v>
      </c>
      <c r="E5" s="22">
        <f aca="true" t="shared" si="0" ref="E5:E17">SUM(B5:D5)</f>
        <v>8055592.67</v>
      </c>
      <c r="F5" s="40">
        <f aca="true" t="shared" si="1" ref="F5:F17">IF(E$18=0,"0.00%",E5/E$18)</f>
        <v>0.19774470573417036</v>
      </c>
      <c r="G5" s="25">
        <v>3356323.75</v>
      </c>
      <c r="H5" s="26">
        <v>0</v>
      </c>
      <c r="I5" s="26">
        <v>4007238.59</v>
      </c>
      <c r="J5" s="22">
        <f aca="true" t="shared" si="2" ref="J5:J17">SUM(G5:I5)</f>
        <v>7363562.34</v>
      </c>
      <c r="K5" s="23">
        <f aca="true" t="shared" si="3" ref="K5:K17">IF(J$18=0,"0.00%",J5/J$18)</f>
        <v>0.19654547901726274</v>
      </c>
      <c r="L5" s="42">
        <f aca="true" t="shared" si="4" ref="L5:L17">IF((G5+H5)=0,"0.00%",(B5+C5)/(G5+H5)-1)</f>
        <v>0.07325866880392584</v>
      </c>
      <c r="M5" s="43">
        <f aca="true" t="shared" si="5" ref="M5:M17">IF(I5=0,"0.00%",D5/I5-1)</f>
        <v>0.11133615081302173</v>
      </c>
      <c r="N5" s="44">
        <f aca="true" t="shared" si="6" ref="N5:N17">IF(J5=0,"0.00%",E5/J5-1)</f>
        <v>0.0939803722772583</v>
      </c>
    </row>
    <row r="6" spans="1:14" ht="15">
      <c r="A6" s="24" t="s">
        <v>16</v>
      </c>
      <c r="B6" s="25">
        <v>0</v>
      </c>
      <c r="C6" s="26">
        <v>0</v>
      </c>
      <c r="D6" s="26">
        <v>18458.77</v>
      </c>
      <c r="E6" s="22">
        <f t="shared" si="0"/>
        <v>18458.77</v>
      </c>
      <c r="F6" s="40">
        <f t="shared" si="1"/>
        <v>0.0004531167589267807</v>
      </c>
      <c r="G6" s="25">
        <v>0</v>
      </c>
      <c r="H6" s="26">
        <v>0</v>
      </c>
      <c r="I6" s="26">
        <v>18996.01</v>
      </c>
      <c r="J6" s="22">
        <f t="shared" si="2"/>
        <v>18996.01</v>
      </c>
      <c r="K6" s="23">
        <f t="shared" si="3"/>
        <v>0.0005070344640915627</v>
      </c>
      <c r="L6" s="42" t="str">
        <f t="shared" si="4"/>
        <v>0.00%</v>
      </c>
      <c r="M6" s="43">
        <f t="shared" si="5"/>
        <v>-0.028281728636697867</v>
      </c>
      <c r="N6" s="44">
        <f t="shared" si="6"/>
        <v>-0.028281728636697867</v>
      </c>
    </row>
    <row r="7" spans="1:14" ht="15">
      <c r="A7" s="24" t="s">
        <v>17</v>
      </c>
      <c r="B7" s="25">
        <v>1622844.76</v>
      </c>
      <c r="C7" s="26">
        <v>316112</v>
      </c>
      <c r="D7" s="26">
        <v>133355.59</v>
      </c>
      <c r="E7" s="22">
        <f t="shared" si="0"/>
        <v>2072312.35</v>
      </c>
      <c r="F7" s="40">
        <f t="shared" si="1"/>
        <v>0.05087009890236134</v>
      </c>
      <c r="G7" s="25">
        <v>1449574.35</v>
      </c>
      <c r="H7" s="26">
        <v>286832.06</v>
      </c>
      <c r="I7" s="26">
        <v>158265.52</v>
      </c>
      <c r="J7" s="22">
        <f t="shared" si="2"/>
        <v>1894671.9300000002</v>
      </c>
      <c r="K7" s="23">
        <f t="shared" si="3"/>
        <v>0.05057188149810812</v>
      </c>
      <c r="L7" s="42">
        <f t="shared" si="4"/>
        <v>0.11664916049232965</v>
      </c>
      <c r="M7" s="43">
        <f t="shared" si="5"/>
        <v>-0.15739328439953315</v>
      </c>
      <c r="N7" s="44">
        <f t="shared" si="6"/>
        <v>0.09375787817788583</v>
      </c>
    </row>
    <row r="8" spans="1:14" ht="15">
      <c r="A8" s="24" t="s">
        <v>18</v>
      </c>
      <c r="B8" s="25">
        <v>4042.39</v>
      </c>
      <c r="C8" s="26">
        <v>25.9</v>
      </c>
      <c r="D8" s="26">
        <v>12359.65</v>
      </c>
      <c r="E8" s="22">
        <f t="shared" si="0"/>
        <v>16427.94</v>
      </c>
      <c r="F8" s="40">
        <f t="shared" si="1"/>
        <v>0.0004032649482410592</v>
      </c>
      <c r="G8" s="25">
        <v>4941.16</v>
      </c>
      <c r="H8" s="26">
        <v>362.6</v>
      </c>
      <c r="I8" s="26">
        <v>14246.53</v>
      </c>
      <c r="J8" s="22">
        <f t="shared" si="2"/>
        <v>19550.29</v>
      </c>
      <c r="K8" s="23">
        <f t="shared" si="3"/>
        <v>0.0005218291005839983</v>
      </c>
      <c r="L8" s="42">
        <f t="shared" si="4"/>
        <v>-0.23294228999803912</v>
      </c>
      <c r="M8" s="43">
        <f t="shared" si="5"/>
        <v>-0.1324448830697721</v>
      </c>
      <c r="N8" s="44">
        <f t="shared" si="6"/>
        <v>-0.15970862836305766</v>
      </c>
    </row>
    <row r="9" spans="1:14" ht="15">
      <c r="A9" s="24" t="s">
        <v>19</v>
      </c>
      <c r="B9" s="25">
        <v>18527.43</v>
      </c>
      <c r="C9" s="26">
        <v>253.7</v>
      </c>
      <c r="D9" s="26">
        <v>30</v>
      </c>
      <c r="E9" s="22">
        <f t="shared" si="0"/>
        <v>18811.13</v>
      </c>
      <c r="F9" s="40">
        <f t="shared" si="1"/>
        <v>0.00046176631798057683</v>
      </c>
      <c r="G9" s="25">
        <v>6137.5</v>
      </c>
      <c r="H9" s="26">
        <v>21944.7</v>
      </c>
      <c r="I9" s="26">
        <v>420</v>
      </c>
      <c r="J9" s="22">
        <f t="shared" si="2"/>
        <v>28502.2</v>
      </c>
      <c r="K9" s="23">
        <f t="shared" si="3"/>
        <v>0.0007607701671261774</v>
      </c>
      <c r="L9" s="42">
        <f t="shared" si="4"/>
        <v>-0.3312087372071989</v>
      </c>
      <c r="M9" s="43">
        <f t="shared" si="5"/>
        <v>-0.9285714285714286</v>
      </c>
      <c r="N9" s="44">
        <f t="shared" si="6"/>
        <v>-0.3400112973735361</v>
      </c>
    </row>
    <row r="10" spans="1:14" ht="15">
      <c r="A10" s="24" t="s">
        <v>20</v>
      </c>
      <c r="B10" s="25">
        <v>1064712.69</v>
      </c>
      <c r="C10" s="26">
        <v>29330.57</v>
      </c>
      <c r="D10" s="26">
        <v>2735990.16</v>
      </c>
      <c r="E10" s="22">
        <f t="shared" si="0"/>
        <v>3830033.42</v>
      </c>
      <c r="F10" s="40">
        <f t="shared" si="1"/>
        <v>0.09401776661454979</v>
      </c>
      <c r="G10" s="25">
        <v>864824.01</v>
      </c>
      <c r="H10" s="26">
        <v>200829.43</v>
      </c>
      <c r="I10" s="26">
        <v>2351525.85</v>
      </c>
      <c r="J10" s="22">
        <f t="shared" si="2"/>
        <v>3417179.29</v>
      </c>
      <c r="K10" s="23">
        <f t="shared" si="3"/>
        <v>0.0912100841181878</v>
      </c>
      <c r="L10" s="42">
        <f t="shared" si="4"/>
        <v>0.02664076231011836</v>
      </c>
      <c r="M10" s="43">
        <f t="shared" si="5"/>
        <v>0.16349567664756903</v>
      </c>
      <c r="N10" s="44">
        <f t="shared" si="6"/>
        <v>0.12081722817651741</v>
      </c>
    </row>
    <row r="11" spans="1:14" ht="15">
      <c r="A11" s="24" t="s">
        <v>21</v>
      </c>
      <c r="B11" s="25">
        <v>0</v>
      </c>
      <c r="C11" s="26">
        <v>13711.88</v>
      </c>
      <c r="D11" s="26">
        <v>1341.65</v>
      </c>
      <c r="E11" s="22">
        <f t="shared" si="0"/>
        <v>15053.529999999999</v>
      </c>
      <c r="F11" s="40">
        <f t="shared" si="1"/>
        <v>0.00036952661114511207</v>
      </c>
      <c r="G11" s="25">
        <v>0</v>
      </c>
      <c r="H11" s="26">
        <v>15259.25</v>
      </c>
      <c r="I11" s="26">
        <v>1242.9</v>
      </c>
      <c r="J11" s="22">
        <f t="shared" si="2"/>
        <v>16502.15</v>
      </c>
      <c r="K11" s="23">
        <f t="shared" si="3"/>
        <v>0.0004404692765274698</v>
      </c>
      <c r="L11" s="42">
        <f t="shared" si="4"/>
        <v>-0.10140537706636965</v>
      </c>
      <c r="M11" s="43">
        <f t="shared" si="5"/>
        <v>0.07945128328908191</v>
      </c>
      <c r="N11" s="44">
        <f t="shared" si="6"/>
        <v>-0.08778371303133248</v>
      </c>
    </row>
    <row r="12" spans="1:14" ht="15">
      <c r="A12" s="24" t="s">
        <v>22</v>
      </c>
      <c r="B12" s="25">
        <v>2131938.9</v>
      </c>
      <c r="C12" s="26">
        <v>1993022.63</v>
      </c>
      <c r="D12" s="26">
        <v>88236.57</v>
      </c>
      <c r="E12" s="22">
        <f t="shared" si="0"/>
        <v>4213198.1</v>
      </c>
      <c r="F12" s="40">
        <f t="shared" si="1"/>
        <v>0.10342350372145437</v>
      </c>
      <c r="G12" s="25">
        <v>1790716.97</v>
      </c>
      <c r="H12" s="26">
        <v>2182643.74</v>
      </c>
      <c r="I12" s="26">
        <v>105722.99</v>
      </c>
      <c r="J12" s="22">
        <f t="shared" si="2"/>
        <v>4079083.7</v>
      </c>
      <c r="K12" s="23">
        <f t="shared" si="3"/>
        <v>0.10887739150559136</v>
      </c>
      <c r="L12" s="42">
        <f t="shared" si="4"/>
        <v>0.038154305904937624</v>
      </c>
      <c r="M12" s="43">
        <f t="shared" si="5"/>
        <v>-0.1653984625292947</v>
      </c>
      <c r="N12" s="44">
        <f t="shared" si="6"/>
        <v>0.03287856044728854</v>
      </c>
    </row>
    <row r="13" spans="1:14" ht="15">
      <c r="A13" s="24" t="s">
        <v>23</v>
      </c>
      <c r="B13" s="25">
        <v>2220480.17</v>
      </c>
      <c r="C13" s="26">
        <v>159903.62</v>
      </c>
      <c r="D13" s="26">
        <v>1840.45</v>
      </c>
      <c r="E13" s="22">
        <f t="shared" si="0"/>
        <v>2382224.24</v>
      </c>
      <c r="F13" s="40">
        <f t="shared" si="1"/>
        <v>0.058477662740562535</v>
      </c>
      <c r="G13" s="25">
        <v>1428942.61</v>
      </c>
      <c r="H13" s="26">
        <v>339835.76</v>
      </c>
      <c r="I13" s="26">
        <v>1001.85</v>
      </c>
      <c r="J13" s="22">
        <f t="shared" si="2"/>
        <v>1769780.2200000002</v>
      </c>
      <c r="K13" s="23">
        <f t="shared" si="3"/>
        <v>0.047238318226172124</v>
      </c>
      <c r="L13" s="42">
        <f t="shared" si="4"/>
        <v>0.34577843689936105</v>
      </c>
      <c r="M13" s="43">
        <f t="shared" si="5"/>
        <v>0.8370514548086041</v>
      </c>
      <c r="N13" s="44">
        <f t="shared" si="6"/>
        <v>0.3460565402861153</v>
      </c>
    </row>
    <row r="14" spans="1:14" ht="15">
      <c r="A14" s="24" t="s">
        <v>24</v>
      </c>
      <c r="B14" s="25">
        <v>14331329.02</v>
      </c>
      <c r="C14" s="26">
        <v>37856.71</v>
      </c>
      <c r="D14" s="26">
        <v>319520.58</v>
      </c>
      <c r="E14" s="22">
        <f t="shared" si="0"/>
        <v>14688706.31</v>
      </c>
      <c r="F14" s="40">
        <f t="shared" si="1"/>
        <v>0.36057109959193123</v>
      </c>
      <c r="G14" s="25">
        <v>13007421.16</v>
      </c>
      <c r="H14" s="26">
        <v>311132.45</v>
      </c>
      <c r="I14" s="26">
        <v>195200.28</v>
      </c>
      <c r="J14" s="22">
        <f t="shared" si="2"/>
        <v>13513753.889999999</v>
      </c>
      <c r="K14" s="23">
        <f t="shared" si="3"/>
        <v>0.36070411425775306</v>
      </c>
      <c r="L14" s="42">
        <f t="shared" si="4"/>
        <v>0.07888485122071764</v>
      </c>
      <c r="M14" s="43">
        <f t="shared" si="5"/>
        <v>0.6368858692210893</v>
      </c>
      <c r="N14" s="44">
        <f t="shared" si="6"/>
        <v>0.08694493251571278</v>
      </c>
    </row>
    <row r="15" spans="1:14" ht="15">
      <c r="A15" s="24" t="s">
        <v>25</v>
      </c>
      <c r="B15" s="25">
        <v>6596.42</v>
      </c>
      <c r="C15" s="26">
        <v>632416.12</v>
      </c>
      <c r="D15" s="26">
        <v>129548.46</v>
      </c>
      <c r="E15" s="22">
        <f t="shared" si="0"/>
        <v>768561</v>
      </c>
      <c r="F15" s="40">
        <f t="shared" si="1"/>
        <v>0.018866255409083352</v>
      </c>
      <c r="G15" s="25">
        <v>4115.38</v>
      </c>
      <c r="H15" s="26">
        <v>571138.09</v>
      </c>
      <c r="I15" s="26">
        <v>118983.42</v>
      </c>
      <c r="J15" s="22">
        <f t="shared" si="2"/>
        <v>694236.89</v>
      </c>
      <c r="K15" s="23">
        <f t="shared" si="3"/>
        <v>0.01853031396981488</v>
      </c>
      <c r="L15" s="42">
        <f t="shared" si="4"/>
        <v>0.11083648048224726</v>
      </c>
      <c r="M15" s="43">
        <f t="shared" si="5"/>
        <v>0.08879422023673555</v>
      </c>
      <c r="N15" s="44">
        <f t="shared" si="6"/>
        <v>0.10705871593772542</v>
      </c>
    </row>
    <row r="16" spans="1:14" ht="15">
      <c r="A16" s="24" t="s">
        <v>26</v>
      </c>
      <c r="B16" s="25">
        <v>1498657.38</v>
      </c>
      <c r="C16" s="26">
        <v>26116</v>
      </c>
      <c r="D16" s="27">
        <v>1402285.31</v>
      </c>
      <c r="E16" s="22">
        <f t="shared" si="0"/>
        <v>2927058.69</v>
      </c>
      <c r="F16" s="40">
        <f t="shared" si="1"/>
        <v>0.0718519894229826</v>
      </c>
      <c r="G16" s="25">
        <v>1679959.15</v>
      </c>
      <c r="H16" s="26">
        <v>10626</v>
      </c>
      <c r="I16" s="27">
        <v>1310902.04</v>
      </c>
      <c r="J16" s="22">
        <f t="shared" si="2"/>
        <v>3001487.19</v>
      </c>
      <c r="K16" s="23">
        <f t="shared" si="3"/>
        <v>0.08011458452903217</v>
      </c>
      <c r="L16" s="42">
        <f t="shared" si="4"/>
        <v>-0.09807951406647575</v>
      </c>
      <c r="M16" s="43">
        <f t="shared" si="5"/>
        <v>0.06971022029990892</v>
      </c>
      <c r="N16" s="44">
        <f t="shared" si="6"/>
        <v>-0.024797207280434885</v>
      </c>
    </row>
    <row r="17" spans="1:14" ht="15.75" thickBot="1">
      <c r="A17" s="28" t="s">
        <v>27</v>
      </c>
      <c r="B17" s="29">
        <v>1266.62</v>
      </c>
      <c r="C17" s="30">
        <v>0</v>
      </c>
      <c r="D17" s="30">
        <v>0.06</v>
      </c>
      <c r="E17" s="22">
        <f t="shared" si="0"/>
        <v>1266.6799999999998</v>
      </c>
      <c r="F17" s="40">
        <f t="shared" si="1"/>
        <v>3.109383432359656E-05</v>
      </c>
      <c r="G17" s="29">
        <v>1958.22</v>
      </c>
      <c r="H17" s="30">
        <v>0</v>
      </c>
      <c r="I17" s="30">
        <v>0.04</v>
      </c>
      <c r="J17" s="22">
        <f t="shared" si="2"/>
        <v>1958.26</v>
      </c>
      <c r="K17" s="23">
        <f t="shared" si="3"/>
        <v>5.226915071385746E-05</v>
      </c>
      <c r="L17" s="42">
        <f t="shared" si="4"/>
        <v>-0.3531778860393623</v>
      </c>
      <c r="M17" s="43">
        <f t="shared" si="5"/>
        <v>0.5</v>
      </c>
      <c r="N17" s="44">
        <f t="shared" si="6"/>
        <v>-0.35316045877462654</v>
      </c>
    </row>
    <row r="18" spans="1:14" ht="16.5" thickBot="1" thickTop="1">
      <c r="A18" s="31" t="s">
        <v>28</v>
      </c>
      <c r="B18" s="32">
        <f>SUM(B4:B17)</f>
        <v>27854051.71</v>
      </c>
      <c r="C18" s="32">
        <f>SUM(C4:C17)</f>
        <v>3576441.83</v>
      </c>
      <c r="D18" s="32">
        <f>SUM(D4:D17)</f>
        <v>9306843.220000003</v>
      </c>
      <c r="E18" s="32">
        <f>SUM(E4:E17)</f>
        <v>40737336.76</v>
      </c>
      <c r="F18" s="41">
        <f>IF(E$18=0,"0.00%",E18/E$18)</f>
        <v>1</v>
      </c>
      <c r="G18" s="34">
        <f>SUM(G4:G17)</f>
        <v>24702591.909999996</v>
      </c>
      <c r="H18" s="34">
        <f>SUM(H4:H17)</f>
        <v>4470482.38</v>
      </c>
      <c r="I18" s="32">
        <f>SUM(I4:I17)</f>
        <v>8291854.319999999</v>
      </c>
      <c r="J18" s="32">
        <f>SUM(J4:J17)</f>
        <v>37464928.60999999</v>
      </c>
      <c r="K18" s="33">
        <f>IF(J$18=0,"0.00%",J18/J$18)</f>
        <v>1</v>
      </c>
      <c r="L18" s="45">
        <f>IF(H18=0,"0.00%",(B18+C18)/(G18+H18)-1)</f>
        <v>0.07738023176987574</v>
      </c>
      <c r="M18" s="46">
        <f>IF(I18=0,"0.00%",D18/I18-1)</f>
        <v>0.12240795132541638</v>
      </c>
      <c r="N18" s="41">
        <f>IF(J18=0,"0.00%",E18/J18-1)</f>
        <v>0.08734590646267892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9070917.75</v>
      </c>
      <c r="C23" s="21">
        <v>3021704.18</v>
      </c>
      <c r="D23" s="22">
        <v>117656.55</v>
      </c>
      <c r="E23" s="22">
        <f>SUM(B23:D23)</f>
        <v>12210278.48</v>
      </c>
      <c r="F23" s="23">
        <f>IF(E$37=0,"0.00%",E23/E$37)</f>
        <v>0.04527920294550656</v>
      </c>
      <c r="G23" s="20">
        <v>7777355.89</v>
      </c>
      <c r="H23" s="21">
        <v>3584504.56</v>
      </c>
      <c r="I23" s="22">
        <v>71050.66</v>
      </c>
      <c r="J23" s="22">
        <f>SUM(G23:I23)</f>
        <v>11432911.11</v>
      </c>
      <c r="K23" s="23">
        <f>IF(J$37=0,"0.00%",J23/J$37)</f>
        <v>0.0454466888363823</v>
      </c>
      <c r="L23" s="42">
        <f>IF((G23+H23)=0,"0.00",(B23+C23)/(G23+H23)-1)</f>
        <v>0.06431706173613505</v>
      </c>
      <c r="M23" s="43">
        <f>IF(I23=0,"0.00%",D23/I23-1)</f>
        <v>0.6559529496277725</v>
      </c>
      <c r="N23" s="44">
        <f>IF(J23=0,"0.00%",E23/J23-1)</f>
        <v>0.06799382611486093</v>
      </c>
    </row>
    <row r="24" spans="1:14" ht="15">
      <c r="A24" s="24" t="s">
        <v>15</v>
      </c>
      <c r="B24" s="25">
        <v>27831066.96</v>
      </c>
      <c r="C24" s="26">
        <v>0</v>
      </c>
      <c r="D24" s="26">
        <v>27920610.09</v>
      </c>
      <c r="E24" s="22">
        <f aca="true" t="shared" si="7" ref="E24:E36">SUM(B24:D24)</f>
        <v>55751677.05</v>
      </c>
      <c r="F24" s="23">
        <f aca="true" t="shared" si="8" ref="F24:F36">IF(E$37=0,"0.00%",E24/E$37)</f>
        <v>0.20674315527153236</v>
      </c>
      <c r="G24" s="25">
        <v>25497116.98</v>
      </c>
      <c r="H24" s="26">
        <v>0</v>
      </c>
      <c r="I24" s="26">
        <v>25046128.65</v>
      </c>
      <c r="J24" s="22">
        <f aca="true" t="shared" si="9" ref="J24:J36">SUM(G24:I24)</f>
        <v>50543245.629999995</v>
      </c>
      <c r="K24" s="23">
        <f aca="true" t="shared" si="10" ref="K24:K36">IF(J$37=0,"0.00%",J24/J$37)</f>
        <v>0.2009132350306054</v>
      </c>
      <c r="L24" s="42">
        <f aca="true" t="shared" si="11" ref="L24:L36">IF((G24+H24)=0,"0.00",(B24+C24)/(G24+H24)-1)</f>
        <v>0.09153779942378404</v>
      </c>
      <c r="M24" s="43">
        <f aca="true" t="shared" si="12" ref="M24:M36">IF(I24=0,"0.00%",D24/I24-1)</f>
        <v>0.11476749481601023</v>
      </c>
      <c r="N24" s="44">
        <f aca="true" t="shared" si="13" ref="N24:N36">IF(J24=0,"0.00%",E24/J24-1)</f>
        <v>0.10304900991377042</v>
      </c>
    </row>
    <row r="25" spans="1:14" ht="15">
      <c r="A25" s="24" t="s">
        <v>16</v>
      </c>
      <c r="B25" s="25">
        <v>1410.42</v>
      </c>
      <c r="C25" s="26">
        <v>0</v>
      </c>
      <c r="D25" s="26">
        <v>165987.71</v>
      </c>
      <c r="E25" s="22">
        <f t="shared" si="7"/>
        <v>167398.13</v>
      </c>
      <c r="F25" s="23">
        <f t="shared" si="8"/>
        <v>0.0006207601172555968</v>
      </c>
      <c r="G25" s="25">
        <v>0</v>
      </c>
      <c r="H25" s="26">
        <v>0</v>
      </c>
      <c r="I25" s="26">
        <v>165899.2</v>
      </c>
      <c r="J25" s="22">
        <f t="shared" si="9"/>
        <v>165899.2</v>
      </c>
      <c r="K25" s="23">
        <f t="shared" si="10"/>
        <v>0.000659461903277647</v>
      </c>
      <c r="L25" s="42" t="str">
        <f t="shared" si="11"/>
        <v>0.00</v>
      </c>
      <c r="M25" s="43">
        <f t="shared" si="12"/>
        <v>0.0005335167378743844</v>
      </c>
      <c r="N25" s="44">
        <f t="shared" si="13"/>
        <v>0.009035185220905184</v>
      </c>
    </row>
    <row r="26" spans="1:14" ht="15">
      <c r="A26" s="24" t="s">
        <v>17</v>
      </c>
      <c r="B26" s="25">
        <v>10835028.09</v>
      </c>
      <c r="C26" s="26">
        <v>1807270.35</v>
      </c>
      <c r="D26" s="26">
        <v>858911.23</v>
      </c>
      <c r="E26" s="22">
        <f t="shared" si="7"/>
        <v>13501209.67</v>
      </c>
      <c r="F26" s="23">
        <f t="shared" si="8"/>
        <v>0.05006634481425567</v>
      </c>
      <c r="G26" s="25">
        <v>9786156.5</v>
      </c>
      <c r="H26" s="26">
        <v>1856727.23</v>
      </c>
      <c r="I26" s="26">
        <v>899690.57</v>
      </c>
      <c r="J26" s="22">
        <f t="shared" si="9"/>
        <v>12542574.3</v>
      </c>
      <c r="K26" s="23">
        <f t="shared" si="10"/>
        <v>0.04985768418340354</v>
      </c>
      <c r="L26" s="42">
        <f t="shared" si="11"/>
        <v>0.08583910422680119</v>
      </c>
      <c r="M26" s="43">
        <f t="shared" si="12"/>
        <v>-0.04532596134691058</v>
      </c>
      <c r="N26" s="44">
        <f t="shared" si="13"/>
        <v>0.07643051155774283</v>
      </c>
    </row>
    <row r="27" spans="1:14" ht="15">
      <c r="A27" s="24" t="s">
        <v>18</v>
      </c>
      <c r="B27" s="25">
        <v>28075.46</v>
      </c>
      <c r="C27" s="26">
        <v>1144.5</v>
      </c>
      <c r="D27" s="26">
        <v>60733.63</v>
      </c>
      <c r="E27" s="22">
        <f t="shared" si="7"/>
        <v>89953.59</v>
      </c>
      <c r="F27" s="23">
        <f t="shared" si="8"/>
        <v>0.00033357362520096173</v>
      </c>
      <c r="G27" s="25">
        <v>28957.42</v>
      </c>
      <c r="H27" s="26">
        <v>2277.15</v>
      </c>
      <c r="I27" s="26">
        <v>71403.47</v>
      </c>
      <c r="J27" s="22">
        <f t="shared" si="9"/>
        <v>102638.04000000001</v>
      </c>
      <c r="K27" s="23">
        <f t="shared" si="10"/>
        <v>0.00040799399398603047</v>
      </c>
      <c r="L27" s="42">
        <f t="shared" si="11"/>
        <v>-0.06449936720755245</v>
      </c>
      <c r="M27" s="43">
        <f t="shared" si="12"/>
        <v>-0.1494302727864627</v>
      </c>
      <c r="N27" s="44">
        <f t="shared" si="13"/>
        <v>-0.12358429681626826</v>
      </c>
    </row>
    <row r="28" spans="1:14" ht="15">
      <c r="A28" s="24" t="s">
        <v>19</v>
      </c>
      <c r="B28" s="25">
        <v>108628.45</v>
      </c>
      <c r="C28" s="26">
        <v>34670.37</v>
      </c>
      <c r="D28" s="26">
        <v>1857</v>
      </c>
      <c r="E28" s="22">
        <f t="shared" si="7"/>
        <v>145155.82</v>
      </c>
      <c r="F28" s="23">
        <f t="shared" si="8"/>
        <v>0.0005382792737501446</v>
      </c>
      <c r="G28" s="25">
        <v>34281.94</v>
      </c>
      <c r="H28" s="26">
        <v>135894.8</v>
      </c>
      <c r="I28" s="26">
        <v>3768</v>
      </c>
      <c r="J28" s="22">
        <f t="shared" si="9"/>
        <v>173944.74</v>
      </c>
      <c r="K28" s="23">
        <f t="shared" si="10"/>
        <v>0.0006914435350232879</v>
      </c>
      <c r="L28" s="42">
        <f t="shared" si="11"/>
        <v>-0.15794120865166406</v>
      </c>
      <c r="M28" s="43">
        <f t="shared" si="12"/>
        <v>-0.5071656050955414</v>
      </c>
      <c r="N28" s="44">
        <f t="shared" si="13"/>
        <v>-0.16550612568106393</v>
      </c>
    </row>
    <row r="29" spans="1:14" ht="15">
      <c r="A29" s="24" t="s">
        <v>20</v>
      </c>
      <c r="B29" s="25">
        <v>6151755.04</v>
      </c>
      <c r="C29" s="26">
        <v>337599.41</v>
      </c>
      <c r="D29" s="26">
        <v>13876818.01</v>
      </c>
      <c r="E29" s="22">
        <f t="shared" si="7"/>
        <v>20366172.46</v>
      </c>
      <c r="F29" s="23">
        <f t="shared" si="8"/>
        <v>0.0755235892080593</v>
      </c>
      <c r="G29" s="25">
        <v>5169312.55</v>
      </c>
      <c r="H29" s="26">
        <v>939317.64</v>
      </c>
      <c r="I29" s="26">
        <v>14063055.4</v>
      </c>
      <c r="J29" s="22">
        <f t="shared" si="9"/>
        <v>20171685.59</v>
      </c>
      <c r="K29" s="23">
        <f t="shared" si="10"/>
        <v>0.08018398022112033</v>
      </c>
      <c r="L29" s="42">
        <f t="shared" si="11"/>
        <v>0.06232563572488914</v>
      </c>
      <c r="M29" s="43">
        <f t="shared" si="12"/>
        <v>-0.013243024698601502</v>
      </c>
      <c r="N29" s="44">
        <f t="shared" si="13"/>
        <v>0.009641577503885834</v>
      </c>
    </row>
    <row r="30" spans="1:14" ht="15">
      <c r="A30" s="24" t="s">
        <v>21</v>
      </c>
      <c r="B30" s="25">
        <v>636.4</v>
      </c>
      <c r="C30" s="26">
        <v>84786.71</v>
      </c>
      <c r="D30" s="26">
        <v>9576.05</v>
      </c>
      <c r="E30" s="22">
        <f t="shared" si="7"/>
        <v>94999.16</v>
      </c>
      <c r="F30" s="23">
        <f t="shared" si="8"/>
        <v>0.0003522840410510153</v>
      </c>
      <c r="G30" s="25">
        <v>133.98</v>
      </c>
      <c r="H30" s="26">
        <v>79317.91</v>
      </c>
      <c r="I30" s="26">
        <v>8560.15</v>
      </c>
      <c r="J30" s="22">
        <f t="shared" si="9"/>
        <v>88012.04</v>
      </c>
      <c r="K30" s="23">
        <f t="shared" si="10"/>
        <v>0.00034985453461950625</v>
      </c>
      <c r="L30" s="42">
        <f t="shared" si="11"/>
        <v>0.07515516622700869</v>
      </c>
      <c r="M30" s="43">
        <f t="shared" si="12"/>
        <v>0.11867782690723883</v>
      </c>
      <c r="N30" s="44">
        <f t="shared" si="13"/>
        <v>0.07938822915592025</v>
      </c>
    </row>
    <row r="31" spans="1:14" ht="15">
      <c r="A31" s="24" t="s">
        <v>22</v>
      </c>
      <c r="B31" s="25">
        <v>13515834.51</v>
      </c>
      <c r="C31" s="26">
        <v>10933167.94</v>
      </c>
      <c r="D31" s="26">
        <v>496271.58</v>
      </c>
      <c r="E31" s="22">
        <f t="shared" si="7"/>
        <v>24945274.029999997</v>
      </c>
      <c r="F31" s="23">
        <f t="shared" si="8"/>
        <v>0.09250420677838989</v>
      </c>
      <c r="G31" s="25">
        <v>10762475.85</v>
      </c>
      <c r="H31" s="26">
        <v>12510358.94</v>
      </c>
      <c r="I31" s="26">
        <v>548786.38</v>
      </c>
      <c r="J31" s="22">
        <f t="shared" si="9"/>
        <v>23821621.169999998</v>
      </c>
      <c r="K31" s="23">
        <f t="shared" si="10"/>
        <v>0.09469275099534709</v>
      </c>
      <c r="L31" s="42">
        <f t="shared" si="11"/>
        <v>0.05053822065996805</v>
      </c>
      <c r="M31" s="43">
        <f t="shared" si="12"/>
        <v>-0.09569260811465474</v>
      </c>
      <c r="N31" s="44">
        <f t="shared" si="13"/>
        <v>0.04716945383276783</v>
      </c>
    </row>
    <row r="32" spans="1:14" ht="15">
      <c r="A32" s="24" t="s">
        <v>23</v>
      </c>
      <c r="B32" s="25">
        <v>12474890.92</v>
      </c>
      <c r="C32" s="26">
        <v>1227015.27</v>
      </c>
      <c r="D32" s="26">
        <v>16054.05</v>
      </c>
      <c r="E32" s="22">
        <f t="shared" si="7"/>
        <v>13717960.24</v>
      </c>
      <c r="F32" s="23">
        <f t="shared" si="8"/>
        <v>0.0508701178865619</v>
      </c>
      <c r="G32" s="25">
        <v>8997969.35</v>
      </c>
      <c r="H32" s="26">
        <v>2178525.42</v>
      </c>
      <c r="I32" s="26">
        <v>15658.5</v>
      </c>
      <c r="J32" s="22">
        <f t="shared" si="9"/>
        <v>11192153.27</v>
      </c>
      <c r="K32" s="23">
        <f t="shared" si="10"/>
        <v>0.044489658161156534</v>
      </c>
      <c r="L32" s="42">
        <f t="shared" si="11"/>
        <v>0.2259573750062247</v>
      </c>
      <c r="M32" s="43">
        <f t="shared" si="12"/>
        <v>0.02526104032953347</v>
      </c>
      <c r="N32" s="44">
        <f t="shared" si="13"/>
        <v>0.22567658868381457</v>
      </c>
    </row>
    <row r="33" spans="1:14" ht="15">
      <c r="A33" s="24" t="s">
        <v>24</v>
      </c>
      <c r="B33" s="25">
        <v>93417761.96</v>
      </c>
      <c r="C33" s="26">
        <v>492111.55</v>
      </c>
      <c r="D33" s="26">
        <v>2146328.81</v>
      </c>
      <c r="E33" s="22">
        <f t="shared" si="7"/>
        <v>96056202.32</v>
      </c>
      <c r="F33" s="23">
        <f t="shared" si="8"/>
        <v>0.356203856132028</v>
      </c>
      <c r="G33" s="25">
        <v>84265022.28</v>
      </c>
      <c r="H33" s="26">
        <v>1952571.63</v>
      </c>
      <c r="I33" s="26">
        <v>1481490.73</v>
      </c>
      <c r="J33" s="22">
        <f t="shared" si="9"/>
        <v>87699084.64</v>
      </c>
      <c r="K33" s="23">
        <f t="shared" si="10"/>
        <v>0.3486105133261755</v>
      </c>
      <c r="L33" s="42">
        <f t="shared" si="11"/>
        <v>0.08921937218556275</v>
      </c>
      <c r="M33" s="43">
        <f t="shared" si="12"/>
        <v>0.4487629024853905</v>
      </c>
      <c r="N33" s="44">
        <f t="shared" si="13"/>
        <v>0.0952931004275075</v>
      </c>
    </row>
    <row r="34" spans="1:14" ht="15">
      <c r="A34" s="24" t="s">
        <v>25</v>
      </c>
      <c r="B34" s="25">
        <v>94847.84</v>
      </c>
      <c r="C34" s="26">
        <v>2963553.31</v>
      </c>
      <c r="D34" s="26">
        <v>659185.1</v>
      </c>
      <c r="E34" s="22">
        <f t="shared" si="7"/>
        <v>3717586.25</v>
      </c>
      <c r="F34" s="23">
        <f t="shared" si="8"/>
        <v>0.013785872497248292</v>
      </c>
      <c r="G34" s="25">
        <v>26018.88</v>
      </c>
      <c r="H34" s="26">
        <v>2767407.89</v>
      </c>
      <c r="I34" s="26">
        <v>610421.82</v>
      </c>
      <c r="J34" s="22">
        <f t="shared" si="9"/>
        <v>3403848.59</v>
      </c>
      <c r="K34" s="23">
        <f t="shared" si="10"/>
        <v>0.01353055632354065</v>
      </c>
      <c r="L34" s="42">
        <f t="shared" si="11"/>
        <v>0.09485639031088677</v>
      </c>
      <c r="M34" s="43">
        <f t="shared" si="12"/>
        <v>0.07988456244896369</v>
      </c>
      <c r="N34" s="44">
        <f t="shared" si="13"/>
        <v>0.09217144996452387</v>
      </c>
    </row>
    <row r="35" spans="1:14" ht="15">
      <c r="A35" s="24" t="s">
        <v>26</v>
      </c>
      <c r="B35" s="25">
        <v>14063864.39</v>
      </c>
      <c r="C35" s="26">
        <v>216308</v>
      </c>
      <c r="D35" s="27">
        <v>14609845.33</v>
      </c>
      <c r="E35" s="22">
        <f t="shared" si="7"/>
        <v>28890017.72</v>
      </c>
      <c r="F35" s="23">
        <f t="shared" si="8"/>
        <v>0.1071324439967368</v>
      </c>
      <c r="G35" s="25">
        <v>16880345.24</v>
      </c>
      <c r="H35" s="26">
        <v>93433.99</v>
      </c>
      <c r="I35" s="27">
        <v>13242662.73</v>
      </c>
      <c r="J35" s="22">
        <f t="shared" si="9"/>
        <v>30216441.959999997</v>
      </c>
      <c r="K35" s="23">
        <f t="shared" si="10"/>
        <v>0.1201126486759439</v>
      </c>
      <c r="L35" s="42">
        <f t="shared" si="11"/>
        <v>-0.1586922277885664</v>
      </c>
      <c r="M35" s="43">
        <f t="shared" si="12"/>
        <v>0.10324076266797744</v>
      </c>
      <c r="N35" s="44">
        <f t="shared" si="13"/>
        <v>-0.04389743311789973</v>
      </c>
    </row>
    <row r="36" spans="1:14" ht="15.75" thickBot="1">
      <c r="A36" s="28" t="s">
        <v>27</v>
      </c>
      <c r="B36" s="29">
        <v>12488.95</v>
      </c>
      <c r="C36" s="26">
        <v>0</v>
      </c>
      <c r="D36" s="30">
        <v>0.22</v>
      </c>
      <c r="E36" s="22">
        <f t="shared" si="7"/>
        <v>12489.17</v>
      </c>
      <c r="F36" s="23">
        <f t="shared" si="8"/>
        <v>4.6313412423574155E-05</v>
      </c>
      <c r="G36" s="29">
        <v>13396.32</v>
      </c>
      <c r="H36" s="26">
        <v>70</v>
      </c>
      <c r="I36" s="30">
        <v>0.16</v>
      </c>
      <c r="J36" s="22">
        <f t="shared" si="9"/>
        <v>13466.48</v>
      </c>
      <c r="K36" s="23">
        <f t="shared" si="10"/>
        <v>5.353027941816698E-05</v>
      </c>
      <c r="L36" s="42">
        <f t="shared" si="11"/>
        <v>-0.07257884856441843</v>
      </c>
      <c r="M36" s="43">
        <f t="shared" si="12"/>
        <v>0.375</v>
      </c>
      <c r="N36" s="44">
        <f t="shared" si="13"/>
        <v>-0.07257353072220796</v>
      </c>
    </row>
    <row r="37" spans="1:14" ht="16.5" thickBot="1" thickTop="1">
      <c r="A37" s="31" t="s">
        <v>28</v>
      </c>
      <c r="B37" s="32">
        <f>SUM(B23:B36)</f>
        <v>187607207.14</v>
      </c>
      <c r="C37" s="32">
        <f>SUM(C23:C36)</f>
        <v>21119331.59</v>
      </c>
      <c r="D37" s="32">
        <f>SUM(D23:D36)</f>
        <v>60939835.35999999</v>
      </c>
      <c r="E37" s="32">
        <f>SUM(E23:E36)</f>
        <v>269666374.09</v>
      </c>
      <c r="F37" s="33">
        <f>IF(E$37=0,"0.00%",E37/E$37)</f>
        <v>1</v>
      </c>
      <c r="G37" s="34">
        <f>SUM(G23:G36)</f>
        <v>169238543.18</v>
      </c>
      <c r="H37" s="34">
        <f>SUM(H23:H36)</f>
        <v>26100407.159999996</v>
      </c>
      <c r="I37" s="32">
        <f>SUM(I23:I36)</f>
        <v>56228576.41999999</v>
      </c>
      <c r="J37" s="32">
        <f>SUM(J23:J36)</f>
        <v>251567526.76000002</v>
      </c>
      <c r="K37" s="33">
        <f>IF(J$37=0,"0.00%",J37/J$37)</f>
        <v>1</v>
      </c>
      <c r="L37" s="45">
        <f>IF(H37=0,"0.00%",(B37+C37)/(G37+H37)-1)</f>
        <v>0.06853517113047869</v>
      </c>
      <c r="M37" s="46">
        <f>IF(I37=0,"0.00%",D37/I37-1)</f>
        <v>0.0837876261495436</v>
      </c>
      <c r="N37" s="41">
        <f>IF(J37=0,"0.00%",E37/J37-1)</f>
        <v>0.07194429091504562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Airport Sales Jan - Aug 15-16</oddHeader>
    <oddFooter>&amp;LStatistics and Reference Materials/National Airport (Aug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2015-09-24T13:48:14Z</cp:lastPrinted>
  <dcterms:created xsi:type="dcterms:W3CDTF">2008-03-06T19:16:26Z</dcterms:created>
  <dcterms:modified xsi:type="dcterms:W3CDTF">2016-09-20T13:45:02Z</dcterms:modified>
  <cp:category/>
  <cp:version/>
  <cp:contentType/>
  <cp:contentStatus/>
</cp:coreProperties>
</file>