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<sst xmlns="http://schemas.openxmlformats.org/spreadsheetml/2006/main" count="90" uniqueCount="34">
  <si>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</si>
  <si>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Apr 08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</si>
  <si>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</si>
  <si>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</si>
  <si>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</si>
  <si>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</si>
  <si>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</si>
  <si>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</si>
  <si>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</si>
  <si>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</si>
  <si>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</si>
  <si>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</si>
  <si>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</si>
  <si>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</si>
  <si>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</si>
  <si>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</si>
  <si>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</si>
  <si>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</si>
  <si>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</si>
  <si>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</si>
  <si>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</si>
  <si>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</si>
  <si>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</si>
  <si>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</si>
  <si>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</si>
  <si>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</si>
  <si>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</si>
  <si>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</si>
  <si>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</si>
  <si>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</si>
  <si>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</si>
  <si>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Jan - Apr 08</t>
  </si>
  <si>
    <t>Apr 09</t>
  </si>
  <si>
    <t>Jan - Apr 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</si>
</sst>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" fontId="1" fillId="0" borderId="1" xfId="0" applyNumberFormat="1" applyFont="1" applyBorder="1" applyAlignment="1">
      <alignment/>
    </xf>
    <xf numFmtId="17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0" fontId="4" fillId="0" borderId="17" xfId="19" applyNumberFormat="1" applyFont="1" applyBorder="1" applyAlignment="1">
      <alignment/>
    </xf>
    <xf numFmtId="0" fontId="3" fillId="0" borderId="18" xfId="0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164" fontId="3" fillId="2" borderId="25" xfId="0" applyNumberFormat="1" applyFont="1" applyFill="1" applyBorder="1" applyAlignment="1">
      <alignment/>
    </xf>
    <xf numFmtId="10" fontId="3" fillId="2" borderId="26" xfId="19" applyNumberFormat="1" applyFont="1" applyFill="1" applyBorder="1" applyAlignment="1">
      <alignment/>
    </xf>
    <xf numFmtId="164" fontId="3" fillId="2" borderId="27" xfId="0" applyNumberFormat="1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0" fontId="4" fillId="0" borderId="17" xfId="19" applyNumberFormat="1" applyFont="1" applyBorder="1" applyAlignment="1">
      <alignment horizontal="right"/>
    </xf>
    <xf numFmtId="10" fontId="3" fillId="2" borderId="26" xfId="19" applyNumberFormat="1" applyFont="1" applyFill="1" applyBorder="1" applyAlignment="1">
      <alignment horizontal="right"/>
    </xf>
    <xf numFmtId="10" fontId="4" fillId="0" borderId="29" xfId="19" applyNumberFormat="1" applyFont="1" applyBorder="1" applyAlignment="1">
      <alignment horizontal="right"/>
    </xf>
    <xf numFmtId="10" fontId="4" fillId="0" borderId="16" xfId="19" applyNumberFormat="1" applyFont="1" applyBorder="1" applyAlignment="1">
      <alignment horizontal="right"/>
    </xf>
    <xf numFmtId="10" fontId="3" fillId="0" borderId="17" xfId="19" applyNumberFormat="1" applyFont="1" applyBorder="1" applyAlignment="1">
      <alignment horizontal="right"/>
    </xf>
    <xf numFmtId="10" fontId="3" fillId="2" borderId="27" xfId="19" applyNumberFormat="1" applyFont="1" applyFill="1" applyBorder="1" applyAlignment="1">
      <alignment horizontal="right"/>
    </xf>
    <xf numFmtId="10" fontId="3" fillId="2" borderId="25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75" zoomScaleNormal="75" workbookViewId="0" topLeftCell="J2">
      <selection activeCell="L36" sqref="L36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5" width="15.7109375" style="0" bestFit="1" customWidth="1"/>
    <col min="6" max="6" width="9.28125" style="0" bestFit="1" customWidth="1"/>
    <col min="7" max="7" width="18.00390625" style="0" bestFit="1" customWidth="1"/>
    <col min="8" max="10" width="15.710937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0.00390625" style="0" bestFit="1" customWidth="1"/>
  </cols>
  <sheetData>
    <row r="1" spans="1:14" ht="16.5" thickBot="1" thickTop="1">
      <c r="A1" s="1" t="s">
        <v>0</v>
      </c>
      <c r="B1" s="2"/>
      <c r="C1" s="3"/>
      <c r="D1" s="4" t="s">
        <v>32</v>
      </c>
      <c r="E1" s="5"/>
      <c r="F1" s="6"/>
      <c r="G1" s="5"/>
      <c r="H1" s="7"/>
      <c r="I1" s="4" t="s">
        <v>1</v>
      </c>
      <c r="J1" s="5"/>
      <c r="K1" s="6"/>
      <c r="L1" s="7"/>
      <c r="M1" s="3" t="s">
        <v>2</v>
      </c>
      <c r="N1" s="6"/>
    </row>
    <row r="2" spans="1:14" ht="15.75" thickTop="1">
      <c r="A2" s="8" t="s">
        <v>3</v>
      </c>
      <c r="B2" s="9" t="s">
        <v>4</v>
      </c>
      <c r="C2" s="9" t="s">
        <v>5</v>
      </c>
      <c r="D2" s="10" t="s">
        <v>6</v>
      </c>
      <c r="E2" s="10" t="s">
        <v>7</v>
      </c>
      <c r="F2" s="11" t="s">
        <v>8</v>
      </c>
      <c r="G2" s="9" t="s">
        <v>4</v>
      </c>
      <c r="H2" s="9" t="s">
        <v>5</v>
      </c>
      <c r="I2" s="10" t="s">
        <v>6</v>
      </c>
      <c r="J2" s="10" t="s">
        <v>7</v>
      </c>
      <c r="K2" s="11" t="s">
        <v>8</v>
      </c>
      <c r="L2" s="9" t="s">
        <v>9</v>
      </c>
      <c r="M2" s="10" t="s">
        <v>6</v>
      </c>
      <c r="N2" s="11" t="s">
        <v>7</v>
      </c>
    </row>
    <row r="3" spans="1:14" ht="15.75" thickBot="1">
      <c r="A3" s="12" t="s">
        <v>10</v>
      </c>
      <c r="B3" s="13" t="s">
        <v>11</v>
      </c>
      <c r="C3" s="13" t="s">
        <v>11</v>
      </c>
      <c r="D3" s="14" t="s">
        <v>12</v>
      </c>
      <c r="E3" s="14"/>
      <c r="F3" s="15" t="s">
        <v>13</v>
      </c>
      <c r="G3" s="13" t="s">
        <v>11</v>
      </c>
      <c r="H3" s="13" t="s">
        <v>11</v>
      </c>
      <c r="I3" s="14" t="s">
        <v>12</v>
      </c>
      <c r="J3" s="14"/>
      <c r="K3" s="15" t="s">
        <v>13</v>
      </c>
      <c r="L3" s="16" t="s">
        <v>14</v>
      </c>
      <c r="M3" s="17" t="s">
        <v>14</v>
      </c>
      <c r="N3" s="18" t="s">
        <v>14</v>
      </c>
    </row>
    <row r="4" spans="1:14" ht="15.75" thickTop="1">
      <c r="A4" s="19" t="s">
        <v>15</v>
      </c>
      <c r="B4" s="20">
        <v>199127.28</v>
      </c>
      <c r="C4" s="21">
        <v>189723.08</v>
      </c>
      <c r="D4" s="22">
        <v>2363.23</v>
      </c>
      <c r="E4" s="22">
        <f>SUM(B4:D4)</f>
        <v>391213.58999999997</v>
      </c>
      <c r="F4" s="40">
        <f>IF(E$18=0,"0.00%",E4/E$18)</f>
        <v>0.028322022423086724</v>
      </c>
      <c r="G4" s="20">
        <v>196200.36</v>
      </c>
      <c r="H4" s="21">
        <v>246221.25</v>
      </c>
      <c r="I4" s="22">
        <v>7627.47</v>
      </c>
      <c r="J4" s="22">
        <f>SUM(G4:I4)</f>
        <v>450049.07999999996</v>
      </c>
      <c r="K4" s="23">
        <f>IF(J$18=0,"0.00%",J4/J$18)</f>
        <v>0.033648616492566376</v>
      </c>
      <c r="L4" s="42">
        <f>IF((G4+H4)=0,"0.00%",(B4+C4)/(G4+H4)-1)</f>
        <v>-0.12108642251900847</v>
      </c>
      <c r="M4" s="43">
        <f>IF(I4=0,"0.00%",D4/I4-1)</f>
        <v>-0.6901685617904758</v>
      </c>
      <c r="N4" s="44">
        <f>IF(J4=0,"0.00%",E4/J4-1)</f>
        <v>-0.13073127490894987</v>
      </c>
    </row>
    <row r="5" spans="1:14" ht="15">
      <c r="A5" s="24" t="s">
        <v>16</v>
      </c>
      <c r="B5" s="25">
        <v>1537387.7</v>
      </c>
      <c r="C5" s="26">
        <v>0</v>
      </c>
      <c r="D5" s="26">
        <v>1541019.8</v>
      </c>
      <c r="E5" s="22">
        <f aca="true" t="shared" si="0" ref="E5:E17">SUM(B5:D5)</f>
        <v>3078407.5</v>
      </c>
      <c r="F5" s="40">
        <f aca="true" t="shared" si="1" ref="F5:F17">IF(E$18=0,"0.00%",E5/E$18)</f>
        <v>0.22286221253816452</v>
      </c>
      <c r="G5" s="25">
        <v>1456354.96</v>
      </c>
      <c r="H5" s="26">
        <v>0</v>
      </c>
      <c r="I5" s="26">
        <v>1483503.36</v>
      </c>
      <c r="J5" s="22">
        <f aca="true" t="shared" si="2" ref="J5:J17">SUM(G5:I5)</f>
        <v>2939858.3200000003</v>
      </c>
      <c r="K5" s="23">
        <f aca="true" t="shared" si="3" ref="K5:K17">IF(J$18=0,"0.00%",J5/J$18)</f>
        <v>0.21980306048433762</v>
      </c>
      <c r="L5" s="42">
        <f aca="true" t="shared" si="4" ref="L5:L17">IF((G5+H5)=0,"0.00%",(B5+C5)/(G5+H5)-1)</f>
        <v>0.05564078966023511</v>
      </c>
      <c r="M5" s="43">
        <f aca="true" t="shared" si="5" ref="M5:M17">IF(I5=0,"0.00%",D5/I5-1)</f>
        <v>0.03877068401112349</v>
      </c>
      <c r="N5" s="44">
        <f aca="true" t="shared" si="6" ref="N5:N17">IF(J5=0,"0.00%",E5/J5-1)</f>
        <v>0.04712784254174518</v>
      </c>
    </row>
    <row r="6" spans="1:14" ht="15">
      <c r="A6" s="24" t="s">
        <v>17</v>
      </c>
      <c r="B6" s="25">
        <v>0</v>
      </c>
      <c r="C6" s="26">
        <v>0</v>
      </c>
      <c r="D6" s="26">
        <v>30621.7</v>
      </c>
      <c r="E6" s="22">
        <f t="shared" si="0"/>
        <v>30621.7</v>
      </c>
      <c r="F6" s="40">
        <f t="shared" si="1"/>
        <v>0.002216866939701749</v>
      </c>
      <c r="G6" s="25">
        <v>0</v>
      </c>
      <c r="H6" s="26">
        <v>0</v>
      </c>
      <c r="I6" s="26">
        <v>24127.17</v>
      </c>
      <c r="J6" s="22">
        <f t="shared" si="2"/>
        <v>24127.17</v>
      </c>
      <c r="K6" s="23">
        <f t="shared" si="3"/>
        <v>0.001803905232693627</v>
      </c>
      <c r="L6" s="42" t="str">
        <f t="shared" si="4"/>
        <v>0.00%</v>
      </c>
      <c r="M6" s="43">
        <f t="shared" si="5"/>
        <v>0.26917910388993005</v>
      </c>
      <c r="N6" s="44">
        <f t="shared" si="6"/>
        <v>0.26917910388993005</v>
      </c>
    </row>
    <row r="7" spans="1:14" ht="15">
      <c r="A7" s="24" t="s">
        <v>18</v>
      </c>
      <c r="B7" s="25">
        <v>109293.23</v>
      </c>
      <c r="C7" s="26">
        <v>161118.34</v>
      </c>
      <c r="D7" s="26">
        <v>15870.8</v>
      </c>
      <c r="E7" s="22">
        <f t="shared" si="0"/>
        <v>286282.37</v>
      </c>
      <c r="F7" s="40">
        <f t="shared" si="1"/>
        <v>0.020725496019896473</v>
      </c>
      <c r="G7" s="25">
        <v>153065.01</v>
      </c>
      <c r="H7" s="26">
        <v>171100.82</v>
      </c>
      <c r="I7" s="26">
        <v>50789.09</v>
      </c>
      <c r="J7" s="22">
        <f t="shared" si="2"/>
        <v>374954.92000000004</v>
      </c>
      <c r="K7" s="23">
        <f t="shared" si="3"/>
        <v>0.02803408531594134</v>
      </c>
      <c r="L7" s="42">
        <f t="shared" si="4"/>
        <v>-0.16582333801190585</v>
      </c>
      <c r="M7" s="43">
        <f t="shared" si="5"/>
        <v>-0.6875155668274426</v>
      </c>
      <c r="N7" s="44">
        <f t="shared" si="6"/>
        <v>-0.23648856241171612</v>
      </c>
    </row>
    <row r="8" spans="1:14" ht="15">
      <c r="A8" s="24" t="s">
        <v>19</v>
      </c>
      <c r="B8" s="25">
        <v>0</v>
      </c>
      <c r="C8" s="26">
        <v>109.89</v>
      </c>
      <c r="D8" s="26">
        <v>5569.44</v>
      </c>
      <c r="E8" s="22">
        <f t="shared" si="0"/>
        <v>5679.33</v>
      </c>
      <c r="F8" s="40">
        <f t="shared" si="1"/>
        <v>0.0004111567586599155</v>
      </c>
      <c r="G8" s="25">
        <v>0</v>
      </c>
      <c r="H8" s="26">
        <v>6805.59</v>
      </c>
      <c r="I8" s="26">
        <v>3654.02</v>
      </c>
      <c r="J8" s="22">
        <f t="shared" si="2"/>
        <v>10459.61</v>
      </c>
      <c r="K8" s="23">
        <f t="shared" si="3"/>
        <v>0.0007820289412697216</v>
      </c>
      <c r="L8" s="42">
        <f t="shared" si="4"/>
        <v>-0.9838529796828783</v>
      </c>
      <c r="M8" s="43">
        <f t="shared" si="5"/>
        <v>0.5241952698671599</v>
      </c>
      <c r="N8" s="44">
        <f t="shared" si="6"/>
        <v>-0.4570227761838157</v>
      </c>
    </row>
    <row r="9" spans="1:14" ht="15">
      <c r="A9" s="24" t="s">
        <v>20</v>
      </c>
      <c r="B9" s="25">
        <v>21281.7</v>
      </c>
      <c r="C9" s="26">
        <v>32656.46</v>
      </c>
      <c r="D9" s="26">
        <v>4.99</v>
      </c>
      <c r="E9" s="22">
        <f t="shared" si="0"/>
        <v>53943.15</v>
      </c>
      <c r="F9" s="40">
        <f t="shared" si="1"/>
        <v>0.0039052301426234473</v>
      </c>
      <c r="G9" s="25">
        <v>36081.53</v>
      </c>
      <c r="H9" s="26">
        <v>38148.75</v>
      </c>
      <c r="I9" s="26">
        <v>198.96</v>
      </c>
      <c r="J9" s="22">
        <f t="shared" si="2"/>
        <v>74429.24</v>
      </c>
      <c r="K9" s="23">
        <f t="shared" si="3"/>
        <v>0.005564817403011204</v>
      </c>
      <c r="L9" s="42">
        <f t="shared" si="4"/>
        <v>-0.2733671488239031</v>
      </c>
      <c r="M9" s="43">
        <f t="shared" si="5"/>
        <v>-0.9749195818254925</v>
      </c>
      <c r="N9" s="44">
        <f t="shared" si="6"/>
        <v>-0.27524249878139295</v>
      </c>
    </row>
    <row r="10" spans="1:14" ht="15">
      <c r="A10" s="24" t="s">
        <v>21</v>
      </c>
      <c r="B10" s="25">
        <v>316106.06</v>
      </c>
      <c r="C10" s="26">
        <v>23169.55</v>
      </c>
      <c r="D10" s="26">
        <v>650608.71</v>
      </c>
      <c r="E10" s="22">
        <f t="shared" si="0"/>
        <v>989884.32</v>
      </c>
      <c r="F10" s="40">
        <f t="shared" si="1"/>
        <v>0.07166296525461183</v>
      </c>
      <c r="G10" s="25">
        <v>310215.55</v>
      </c>
      <c r="H10" s="26">
        <v>0</v>
      </c>
      <c r="I10" s="26">
        <v>634711.48</v>
      </c>
      <c r="J10" s="22">
        <f t="shared" si="2"/>
        <v>944927.03</v>
      </c>
      <c r="K10" s="23">
        <f t="shared" si="3"/>
        <v>0.07064893288067552</v>
      </c>
      <c r="L10" s="42">
        <f t="shared" si="4"/>
        <v>0.09367699330352708</v>
      </c>
      <c r="M10" s="43">
        <f t="shared" si="5"/>
        <v>0.025046388006090492</v>
      </c>
      <c r="N10" s="44">
        <f t="shared" si="6"/>
        <v>0.04757752564237672</v>
      </c>
    </row>
    <row r="11" spans="1:14" ht="15">
      <c r="A11" s="24" t="s">
        <v>22</v>
      </c>
      <c r="B11" s="25">
        <v>6544.13</v>
      </c>
      <c r="C11" s="26">
        <v>13292.53</v>
      </c>
      <c r="D11" s="26">
        <v>4018.12</v>
      </c>
      <c r="E11" s="22">
        <f t="shared" si="0"/>
        <v>23854.78</v>
      </c>
      <c r="F11" s="40">
        <f t="shared" si="1"/>
        <v>0.0017269737844684812</v>
      </c>
      <c r="G11" s="25">
        <v>10982.93</v>
      </c>
      <c r="H11" s="26">
        <v>117406.23</v>
      </c>
      <c r="I11" s="26">
        <v>5127.03</v>
      </c>
      <c r="J11" s="22">
        <f t="shared" si="2"/>
        <v>133516.19</v>
      </c>
      <c r="K11" s="23">
        <f t="shared" si="3"/>
        <v>0.009982544732362581</v>
      </c>
      <c r="L11" s="42">
        <f t="shared" si="4"/>
        <v>-0.8454958346950786</v>
      </c>
      <c r="M11" s="43">
        <f t="shared" si="5"/>
        <v>-0.2162870121688385</v>
      </c>
      <c r="N11" s="44">
        <f t="shared" si="6"/>
        <v>-0.8213341767766141</v>
      </c>
    </row>
    <row r="12" spans="1:14" ht="15">
      <c r="A12" s="24" t="s">
        <v>23</v>
      </c>
      <c r="B12" s="25">
        <v>361395.03</v>
      </c>
      <c r="C12" s="26">
        <v>319530.44</v>
      </c>
      <c r="D12" s="26">
        <v>9021.51</v>
      </c>
      <c r="E12" s="22">
        <f t="shared" si="0"/>
        <v>689946.98</v>
      </c>
      <c r="F12" s="40">
        <f t="shared" si="1"/>
        <v>0.04994891368242338</v>
      </c>
      <c r="G12" s="25">
        <v>389986.64</v>
      </c>
      <c r="H12" s="26">
        <v>145560.14</v>
      </c>
      <c r="I12" s="26">
        <v>9860.51</v>
      </c>
      <c r="J12" s="22">
        <f t="shared" si="2"/>
        <v>545407.29</v>
      </c>
      <c r="K12" s="23">
        <f t="shared" si="3"/>
        <v>0.04077822075196762</v>
      </c>
      <c r="L12" s="42">
        <f t="shared" si="4"/>
        <v>0.2714584335657848</v>
      </c>
      <c r="M12" s="43">
        <f t="shared" si="5"/>
        <v>-0.08508687684511251</v>
      </c>
      <c r="N12" s="44">
        <f t="shared" si="6"/>
        <v>0.26501239101516205</v>
      </c>
    </row>
    <row r="13" spans="1:14" ht="15">
      <c r="A13" s="24" t="s">
        <v>24</v>
      </c>
      <c r="B13" s="25">
        <v>325835.08</v>
      </c>
      <c r="C13" s="26">
        <v>152334.81</v>
      </c>
      <c r="D13" s="26">
        <v>5963.92</v>
      </c>
      <c r="E13" s="22">
        <f t="shared" si="0"/>
        <v>484133.81</v>
      </c>
      <c r="F13" s="40">
        <f t="shared" si="1"/>
        <v>0.03504900896360581</v>
      </c>
      <c r="G13" s="25">
        <v>274582.5</v>
      </c>
      <c r="H13" s="26">
        <v>145146.61</v>
      </c>
      <c r="I13" s="26">
        <v>1458.16</v>
      </c>
      <c r="J13" s="22">
        <f t="shared" si="2"/>
        <v>421187.26999999996</v>
      </c>
      <c r="K13" s="23">
        <f t="shared" si="3"/>
        <v>0.03149071856736382</v>
      </c>
      <c r="L13" s="42">
        <f t="shared" si="4"/>
        <v>0.13923451723422287</v>
      </c>
      <c r="M13" s="43">
        <f t="shared" si="5"/>
        <v>3.090031272288363</v>
      </c>
      <c r="N13" s="44">
        <f t="shared" si="6"/>
        <v>0.14945024335612045</v>
      </c>
    </row>
    <row r="14" spans="1:14" ht="15">
      <c r="A14" s="24" t="s">
        <v>25</v>
      </c>
      <c r="B14" s="25">
        <v>4340947.58</v>
      </c>
      <c r="C14" s="26">
        <v>7583</v>
      </c>
      <c r="D14" s="26">
        <v>56793.88</v>
      </c>
      <c r="E14" s="22">
        <f t="shared" si="0"/>
        <v>4405324.46</v>
      </c>
      <c r="F14" s="40">
        <f t="shared" si="1"/>
        <v>0.31892475447259494</v>
      </c>
      <c r="G14" s="25">
        <v>4027927.52</v>
      </c>
      <c r="H14" s="26">
        <v>83621.8</v>
      </c>
      <c r="I14" s="26">
        <v>25970.73</v>
      </c>
      <c r="J14" s="22">
        <f t="shared" si="2"/>
        <v>4137520.05</v>
      </c>
      <c r="K14" s="23">
        <f t="shared" si="3"/>
        <v>0.309348094640598</v>
      </c>
      <c r="L14" s="42">
        <f t="shared" si="4"/>
        <v>0.05763794656365695</v>
      </c>
      <c r="M14" s="43">
        <f t="shared" si="5"/>
        <v>1.1868418793002737</v>
      </c>
      <c r="N14" s="44">
        <f t="shared" si="6"/>
        <v>0.06472582773345104</v>
      </c>
    </row>
    <row r="15" spans="1:14" ht="15">
      <c r="A15" s="24" t="s">
        <v>26</v>
      </c>
      <c r="B15" s="25">
        <v>3310.87</v>
      </c>
      <c r="C15" s="26">
        <v>154796.41</v>
      </c>
      <c r="D15" s="26">
        <v>78434.93</v>
      </c>
      <c r="E15" s="22">
        <f t="shared" si="0"/>
        <v>236542.21</v>
      </c>
      <c r="F15" s="40">
        <f t="shared" si="1"/>
        <v>0.017124542569256065</v>
      </c>
      <c r="G15" s="25">
        <v>3765.04</v>
      </c>
      <c r="H15" s="26">
        <v>56399.76</v>
      </c>
      <c r="I15" s="26">
        <v>115456.54</v>
      </c>
      <c r="J15" s="22">
        <f t="shared" si="2"/>
        <v>175621.34</v>
      </c>
      <c r="K15" s="23">
        <f t="shared" si="3"/>
        <v>0.013130601483666198</v>
      </c>
      <c r="L15" s="42">
        <f t="shared" si="4"/>
        <v>1.627903358774566</v>
      </c>
      <c r="M15" s="43">
        <f t="shared" si="5"/>
        <v>-0.3206540746847255</v>
      </c>
      <c r="N15" s="44">
        <f t="shared" si="6"/>
        <v>0.3468876276652939</v>
      </c>
    </row>
    <row r="16" spans="1:14" ht="15">
      <c r="A16" s="24" t="s">
        <v>27</v>
      </c>
      <c r="B16" s="25">
        <v>1893835.56</v>
      </c>
      <c r="C16" s="26">
        <v>145.98</v>
      </c>
      <c r="D16" s="27">
        <v>1243237.01</v>
      </c>
      <c r="E16" s="22">
        <f t="shared" si="0"/>
        <v>3137218.55</v>
      </c>
      <c r="F16" s="40">
        <f t="shared" si="1"/>
        <v>0.22711985572695373</v>
      </c>
      <c r="G16" s="25">
        <v>2039703.43</v>
      </c>
      <c r="H16" s="26">
        <v>0</v>
      </c>
      <c r="I16" s="27">
        <v>1103163.15</v>
      </c>
      <c r="J16" s="22">
        <f t="shared" si="2"/>
        <v>3142866.58</v>
      </c>
      <c r="K16" s="23">
        <f t="shared" si="3"/>
        <v>0.23498128745807834</v>
      </c>
      <c r="L16" s="42">
        <f t="shared" si="4"/>
        <v>-0.07144268517506969</v>
      </c>
      <c r="M16" s="43">
        <f t="shared" si="5"/>
        <v>0.12697474530399244</v>
      </c>
      <c r="N16" s="44">
        <f t="shared" si="6"/>
        <v>-0.0017970950583592327</v>
      </c>
    </row>
    <row r="17" spans="1:14" ht="15.75" thickBot="1">
      <c r="A17" s="28" t="s">
        <v>28</v>
      </c>
      <c r="B17" s="29">
        <v>0.01</v>
      </c>
      <c r="C17" s="30">
        <v>0</v>
      </c>
      <c r="D17" s="30">
        <v>0</v>
      </c>
      <c r="E17" s="22">
        <f t="shared" si="0"/>
        <v>0.01</v>
      </c>
      <c r="F17" s="40">
        <f t="shared" si="1"/>
        <v>7.239529287079911E-10</v>
      </c>
      <c r="G17" s="29">
        <v>33.02</v>
      </c>
      <c r="H17" s="30">
        <v>0</v>
      </c>
      <c r="I17" s="30">
        <v>8.25</v>
      </c>
      <c r="J17" s="22">
        <f t="shared" si="2"/>
        <v>41.27</v>
      </c>
      <c r="K17" s="23">
        <f t="shared" si="3"/>
        <v>3.0856154680912017E-06</v>
      </c>
      <c r="L17" s="42">
        <f t="shared" si="4"/>
        <v>-0.9996971532404604</v>
      </c>
      <c r="M17" s="43">
        <f t="shared" si="5"/>
        <v>-1</v>
      </c>
      <c r="N17" s="44">
        <f t="shared" si="6"/>
        <v>-0.9997576932396414</v>
      </c>
    </row>
    <row r="18" spans="1:14" ht="16.5" thickBot="1" thickTop="1">
      <c r="A18" s="31" t="s">
        <v>29</v>
      </c>
      <c r="B18" s="32">
        <f>SUM(B4:B17)</f>
        <v>9115064.23</v>
      </c>
      <c r="C18" s="32">
        <f>SUM(C4:C17)</f>
        <v>1054460.49</v>
      </c>
      <c r="D18" s="32">
        <f>SUM(D4:D17)</f>
        <v>3643528.04</v>
      </c>
      <c r="E18" s="32">
        <f>SUM(E4:E17)</f>
        <v>13813052.76</v>
      </c>
      <c r="F18" s="41">
        <f>IF(E$18=0,"0.00%",E18/E$18)</f>
        <v>1</v>
      </c>
      <c r="G18" s="34">
        <f>SUM(G4:G17)</f>
        <v>8898898.49</v>
      </c>
      <c r="H18" s="34">
        <f>SUM(H4:H17)</f>
        <v>1010410.9500000001</v>
      </c>
      <c r="I18" s="32">
        <f>SUM(I4:I17)</f>
        <v>3465655.9199999995</v>
      </c>
      <c r="J18" s="32">
        <f>SUM(J4:J17)</f>
        <v>13374965.36</v>
      </c>
      <c r="K18" s="33">
        <f>IF(J$18=0,"0.00%",J18/J$18)</f>
        <v>1</v>
      </c>
      <c r="L18" s="45">
        <f>IF(H18=0,"0.00%",(B18+C18)/(G18+H18)-1)</f>
        <v>0.026259678494811478</v>
      </c>
      <c r="M18" s="46">
        <f>IF(I18=0,"0.00%",D18/I18-1)</f>
        <v>0.05132422955594529</v>
      </c>
      <c r="N18" s="41">
        <f>IF(J18=0,"0.00%",E18/J18-1)</f>
        <v>0.03275428296137295</v>
      </c>
    </row>
    <row r="19" spans="1:14" ht="15.7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6.5" thickBot="1" thickTop="1">
      <c r="A20" s="1" t="s">
        <v>30</v>
      </c>
      <c r="B20" s="2"/>
      <c r="C20" s="3"/>
      <c r="D20" s="38" t="s">
        <v>33</v>
      </c>
      <c r="E20" s="5"/>
      <c r="F20" s="6"/>
      <c r="G20" s="5"/>
      <c r="H20" s="7"/>
      <c r="I20" s="39" t="s">
        <v>31</v>
      </c>
      <c r="J20" s="5"/>
      <c r="K20" s="6"/>
      <c r="L20" s="7"/>
      <c r="M20" s="3" t="s">
        <v>2</v>
      </c>
      <c r="N20" s="6"/>
    </row>
    <row r="21" spans="1:14" ht="15.75" thickTop="1">
      <c r="A21" s="8" t="s">
        <v>3</v>
      </c>
      <c r="B21" s="9" t="s">
        <v>4</v>
      </c>
      <c r="C21" s="9" t="s">
        <v>5</v>
      </c>
      <c r="D21" s="10" t="s">
        <v>6</v>
      </c>
      <c r="E21" s="10" t="s">
        <v>7</v>
      </c>
      <c r="F21" s="11" t="s">
        <v>8</v>
      </c>
      <c r="G21" s="9" t="s">
        <v>4</v>
      </c>
      <c r="H21" s="9" t="s">
        <v>5</v>
      </c>
      <c r="I21" s="10" t="s">
        <v>6</v>
      </c>
      <c r="J21" s="10" t="s">
        <v>7</v>
      </c>
      <c r="K21" s="11" t="s">
        <v>8</v>
      </c>
      <c r="L21" s="9" t="s">
        <v>9</v>
      </c>
      <c r="M21" s="10" t="s">
        <v>6</v>
      </c>
      <c r="N21" s="11" t="s">
        <v>7</v>
      </c>
    </row>
    <row r="22" spans="1:14" ht="15.75" thickBot="1">
      <c r="A22" s="12" t="s">
        <v>10</v>
      </c>
      <c r="B22" s="13" t="s">
        <v>11</v>
      </c>
      <c r="C22" s="13" t="s">
        <v>11</v>
      </c>
      <c r="D22" s="14" t="s">
        <v>12</v>
      </c>
      <c r="E22" s="14"/>
      <c r="F22" s="15" t="s">
        <v>13</v>
      </c>
      <c r="G22" s="13" t="s">
        <v>11</v>
      </c>
      <c r="H22" s="13" t="s">
        <v>11</v>
      </c>
      <c r="I22" s="14" t="s">
        <v>12</v>
      </c>
      <c r="J22" s="14"/>
      <c r="K22" s="15" t="s">
        <v>13</v>
      </c>
      <c r="L22" s="16" t="s">
        <v>14</v>
      </c>
      <c r="M22" s="17" t="s">
        <v>14</v>
      </c>
      <c r="N22" s="18" t="s">
        <v>14</v>
      </c>
    </row>
    <row r="23" spans="1:14" ht="15.75" thickTop="1">
      <c r="A23" s="19" t="s">
        <v>15</v>
      </c>
      <c r="B23" s="20">
        <v>789660.81</v>
      </c>
      <c r="C23" s="21">
        <v>893450.45</v>
      </c>
      <c r="D23" s="22">
        <v>9420.18</v>
      </c>
      <c r="E23" s="22">
        <f>SUM(B23:D23)</f>
        <v>1692531.44</v>
      </c>
      <c r="F23" s="23">
        <f>IF(E$37=0,"0.00%",E23/E$37)</f>
        <v>0.028733058726493895</v>
      </c>
      <c r="G23" s="20">
        <v>917723.5</v>
      </c>
      <c r="H23" s="21">
        <v>1118441.5</v>
      </c>
      <c r="I23" s="22">
        <v>28870.33</v>
      </c>
      <c r="J23" s="22">
        <f>SUM(G23:I23)</f>
        <v>2065035.33</v>
      </c>
      <c r="K23" s="23">
        <f>IF(J$37=0,"0.00%",J23/J$37)</f>
        <v>0.0363790032419201</v>
      </c>
      <c r="L23" s="42">
        <f>IF((G23+H23)=0,"0.00",(B23+C23)/(G23+H23)-1)</f>
        <v>-0.17339151787797158</v>
      </c>
      <c r="M23" s="43">
        <f>IF(I23=0,"0.00%",D23/I23-1)</f>
        <v>-0.6737072281473748</v>
      </c>
      <c r="N23" s="44">
        <f>IF(J23=0,"0.00%",E23/J23-1)</f>
        <v>-0.18038620675802197</v>
      </c>
    </row>
    <row r="24" spans="1:14" ht="15">
      <c r="A24" s="24" t="s">
        <v>16</v>
      </c>
      <c r="B24" s="25">
        <v>6909495.21</v>
      </c>
      <c r="C24" s="26">
        <v>0</v>
      </c>
      <c r="D24" s="26">
        <v>6374683.35</v>
      </c>
      <c r="E24" s="22">
        <f aca="true" t="shared" si="7" ref="E24:E36">SUM(B24:D24)</f>
        <v>13284178.559999999</v>
      </c>
      <c r="F24" s="23">
        <f aca="true" t="shared" si="8" ref="F24:F36">IF(E$37=0,"0.00%",E24/E$37)</f>
        <v>0.22551727765701715</v>
      </c>
      <c r="G24" s="25">
        <v>6484992.17</v>
      </c>
      <c r="H24" s="26">
        <v>357.5</v>
      </c>
      <c r="I24" s="26">
        <v>6147831</v>
      </c>
      <c r="J24" s="22">
        <f aca="true" t="shared" si="9" ref="J24:J36">SUM(G24:I24)</f>
        <v>12633180.67</v>
      </c>
      <c r="K24" s="23">
        <f aca="true" t="shared" si="10" ref="K24:K36">IF(J$37=0,"0.00%",J24/J$37)</f>
        <v>0.2225543136589786</v>
      </c>
      <c r="L24" s="42">
        <f aca="true" t="shared" si="11" ref="L24:L36">IF((G24+H24)=0,"0.00",(B24+C24)/(G24+H24)-1)</f>
        <v>0.06540056613477874</v>
      </c>
      <c r="M24" s="43">
        <f aca="true" t="shared" si="12" ref="M24:M36">IF(I24=0,"0.00%",D24/I24-1)</f>
        <v>0.03689957482565798</v>
      </c>
      <c r="N24" s="44">
        <f aca="true" t="shared" si="13" ref="N24:N36">IF(J24=0,"0.00%",E24/J24-1)</f>
        <v>0.051530798696318936</v>
      </c>
    </row>
    <row r="25" spans="1:14" ht="15">
      <c r="A25" s="24" t="s">
        <v>17</v>
      </c>
      <c r="B25" s="25">
        <v>0</v>
      </c>
      <c r="C25" s="26">
        <v>0</v>
      </c>
      <c r="D25" s="26">
        <v>127295.12</v>
      </c>
      <c r="E25" s="22">
        <f t="shared" si="7"/>
        <v>127295.12</v>
      </c>
      <c r="F25" s="23">
        <f t="shared" si="8"/>
        <v>0.00216101046758463</v>
      </c>
      <c r="G25" s="25">
        <v>0</v>
      </c>
      <c r="H25" s="26">
        <v>0</v>
      </c>
      <c r="I25" s="26">
        <v>90001.86</v>
      </c>
      <c r="J25" s="22">
        <f t="shared" si="9"/>
        <v>90001.86</v>
      </c>
      <c r="K25" s="23">
        <f t="shared" si="10"/>
        <v>0.0015855312057633606</v>
      </c>
      <c r="L25" s="42" t="str">
        <f t="shared" si="11"/>
        <v>0.00</v>
      </c>
      <c r="M25" s="43">
        <f t="shared" si="12"/>
        <v>0.41436099209505217</v>
      </c>
      <c r="N25" s="44">
        <f t="shared" si="13"/>
        <v>0.41436099209505217</v>
      </c>
    </row>
    <row r="26" spans="1:14" ht="15">
      <c r="A26" s="24" t="s">
        <v>18</v>
      </c>
      <c r="B26" s="25">
        <v>480395.61</v>
      </c>
      <c r="C26" s="26">
        <v>624059.76</v>
      </c>
      <c r="D26" s="26">
        <v>86738.85</v>
      </c>
      <c r="E26" s="22">
        <f t="shared" si="7"/>
        <v>1191194.2200000002</v>
      </c>
      <c r="F26" s="23">
        <f t="shared" si="8"/>
        <v>0.020222167026876674</v>
      </c>
      <c r="G26" s="25">
        <v>592252.36</v>
      </c>
      <c r="H26" s="26">
        <v>626921.83</v>
      </c>
      <c r="I26" s="26">
        <v>153104.3</v>
      </c>
      <c r="J26" s="22">
        <f t="shared" si="9"/>
        <v>1372278.49</v>
      </c>
      <c r="K26" s="23">
        <f t="shared" si="10"/>
        <v>0.024174948927642426</v>
      </c>
      <c r="L26" s="42">
        <f t="shared" si="11"/>
        <v>-0.0940955123073921</v>
      </c>
      <c r="M26" s="43">
        <f t="shared" si="12"/>
        <v>-0.4334656178827112</v>
      </c>
      <c r="N26" s="44">
        <f t="shared" si="13"/>
        <v>-0.1319588343908238</v>
      </c>
    </row>
    <row r="27" spans="1:14" ht="15">
      <c r="A27" s="24" t="s">
        <v>19</v>
      </c>
      <c r="B27" s="25">
        <v>0</v>
      </c>
      <c r="C27" s="26">
        <v>848.5</v>
      </c>
      <c r="D27" s="26">
        <v>22679.58</v>
      </c>
      <c r="E27" s="22">
        <f t="shared" si="7"/>
        <v>23528.08</v>
      </c>
      <c r="F27" s="23">
        <f t="shared" si="8"/>
        <v>0.00039942165231604</v>
      </c>
      <c r="G27" s="25">
        <v>0</v>
      </c>
      <c r="H27" s="26">
        <v>7834.56</v>
      </c>
      <c r="I27" s="26">
        <v>22146.98</v>
      </c>
      <c r="J27" s="22">
        <f t="shared" si="9"/>
        <v>29981.54</v>
      </c>
      <c r="K27" s="23">
        <f t="shared" si="10"/>
        <v>0.0005281742762520955</v>
      </c>
      <c r="L27" s="42">
        <f t="shared" si="11"/>
        <v>-0.8916978107258098</v>
      </c>
      <c r="M27" s="43">
        <f t="shared" si="12"/>
        <v>0.02404842556411757</v>
      </c>
      <c r="N27" s="44">
        <f t="shared" si="13"/>
        <v>-0.2152477824688125</v>
      </c>
    </row>
    <row r="28" spans="1:14" ht="15">
      <c r="A28" s="24" t="s">
        <v>20</v>
      </c>
      <c r="B28" s="25">
        <v>107152.87</v>
      </c>
      <c r="C28" s="26">
        <v>174269.45</v>
      </c>
      <c r="D28" s="26">
        <v>4.99</v>
      </c>
      <c r="E28" s="22">
        <f t="shared" si="7"/>
        <v>281427.31</v>
      </c>
      <c r="F28" s="23">
        <f t="shared" si="8"/>
        <v>0.004777617262737053</v>
      </c>
      <c r="G28" s="25">
        <v>122690.87</v>
      </c>
      <c r="H28" s="26">
        <v>199011.29</v>
      </c>
      <c r="I28" s="26">
        <v>422.52</v>
      </c>
      <c r="J28" s="22">
        <f t="shared" si="9"/>
        <v>322124.68000000005</v>
      </c>
      <c r="K28" s="23">
        <f t="shared" si="10"/>
        <v>0.005674757524861561</v>
      </c>
      <c r="L28" s="42">
        <f t="shared" si="11"/>
        <v>-0.1252084847674011</v>
      </c>
      <c r="M28" s="43">
        <f t="shared" si="12"/>
        <v>-0.9881899081700275</v>
      </c>
      <c r="N28" s="44">
        <f t="shared" si="13"/>
        <v>-0.12634042818451552</v>
      </c>
    </row>
    <row r="29" spans="1:14" ht="15">
      <c r="A29" s="24" t="s">
        <v>21</v>
      </c>
      <c r="B29" s="25">
        <v>1216058.85</v>
      </c>
      <c r="C29" s="26">
        <v>105645.38</v>
      </c>
      <c r="D29" s="26">
        <v>2414947.96</v>
      </c>
      <c r="E29" s="22">
        <f t="shared" si="7"/>
        <v>3736652.19</v>
      </c>
      <c r="F29" s="23">
        <f t="shared" si="8"/>
        <v>0.06343483156552296</v>
      </c>
      <c r="G29" s="25">
        <v>1130355.03</v>
      </c>
      <c r="H29" s="26">
        <v>81056.29</v>
      </c>
      <c r="I29" s="26">
        <v>2617765.58</v>
      </c>
      <c r="J29" s="22">
        <f t="shared" si="9"/>
        <v>3829176.9000000004</v>
      </c>
      <c r="K29" s="23">
        <f t="shared" si="10"/>
        <v>0.06745726663135859</v>
      </c>
      <c r="L29" s="42">
        <f t="shared" si="11"/>
        <v>0.0910449722394866</v>
      </c>
      <c r="M29" s="43">
        <f t="shared" si="12"/>
        <v>-0.07747738053764164</v>
      </c>
      <c r="N29" s="44">
        <f t="shared" si="13"/>
        <v>-0.02416308058267047</v>
      </c>
    </row>
    <row r="30" spans="1:14" ht="15">
      <c r="A30" s="24" t="s">
        <v>22</v>
      </c>
      <c r="B30" s="25">
        <v>38932.08</v>
      </c>
      <c r="C30" s="26">
        <v>57743.88</v>
      </c>
      <c r="D30" s="26">
        <v>16415</v>
      </c>
      <c r="E30" s="22">
        <f t="shared" si="7"/>
        <v>113090.95999999999</v>
      </c>
      <c r="F30" s="23">
        <f t="shared" si="8"/>
        <v>0.0019198752344095728</v>
      </c>
      <c r="G30" s="25">
        <v>46690.38</v>
      </c>
      <c r="H30" s="26">
        <v>156973.58</v>
      </c>
      <c r="I30" s="26">
        <v>19563.29</v>
      </c>
      <c r="J30" s="22">
        <f t="shared" si="9"/>
        <v>223227.25</v>
      </c>
      <c r="K30" s="23">
        <f t="shared" si="10"/>
        <v>0.00393251618190712</v>
      </c>
      <c r="L30" s="42">
        <f t="shared" si="11"/>
        <v>-0.5253163102593115</v>
      </c>
      <c r="M30" s="43">
        <f t="shared" si="12"/>
        <v>-0.16092845324073812</v>
      </c>
      <c r="N30" s="44">
        <f t="shared" si="13"/>
        <v>-0.4933819235778786</v>
      </c>
    </row>
    <row r="31" spans="1:14" ht="15">
      <c r="A31" s="24" t="s">
        <v>23</v>
      </c>
      <c r="B31" s="25">
        <v>1479407.27</v>
      </c>
      <c r="C31" s="26">
        <v>1214265.51</v>
      </c>
      <c r="D31" s="26">
        <v>42260.9</v>
      </c>
      <c r="E31" s="22">
        <f t="shared" si="7"/>
        <v>2735933.68</v>
      </c>
      <c r="F31" s="23">
        <f t="shared" si="8"/>
        <v>0.046446252779347226</v>
      </c>
      <c r="G31" s="25">
        <v>1481467.06</v>
      </c>
      <c r="H31" s="26">
        <v>871884.61</v>
      </c>
      <c r="I31" s="26">
        <v>47832.88</v>
      </c>
      <c r="J31" s="22">
        <f t="shared" si="9"/>
        <v>2401184.55</v>
      </c>
      <c r="K31" s="23">
        <f t="shared" si="10"/>
        <v>0.04230082616983529</v>
      </c>
      <c r="L31" s="42">
        <f t="shared" si="11"/>
        <v>0.1446112429087152</v>
      </c>
      <c r="M31" s="43">
        <f t="shared" si="12"/>
        <v>-0.11648849076200296</v>
      </c>
      <c r="N31" s="44">
        <f t="shared" si="13"/>
        <v>0.13940999662021003</v>
      </c>
    </row>
    <row r="32" spans="1:14" ht="15">
      <c r="A32" s="24" t="s">
        <v>24</v>
      </c>
      <c r="B32" s="25">
        <v>1219032.52</v>
      </c>
      <c r="C32" s="26">
        <v>629691.19</v>
      </c>
      <c r="D32" s="26">
        <v>13588.81</v>
      </c>
      <c r="E32" s="22">
        <f t="shared" si="7"/>
        <v>1862312.52</v>
      </c>
      <c r="F32" s="23">
        <f t="shared" si="8"/>
        <v>0.03161532704186862</v>
      </c>
      <c r="G32" s="25">
        <v>784542.81</v>
      </c>
      <c r="H32" s="26">
        <v>702114.26</v>
      </c>
      <c r="I32" s="26">
        <v>6672.75</v>
      </c>
      <c r="J32" s="22">
        <f t="shared" si="9"/>
        <v>1493329.82</v>
      </c>
      <c r="K32" s="23">
        <f t="shared" si="10"/>
        <v>0.02630746775796614</v>
      </c>
      <c r="L32" s="42">
        <f t="shared" si="11"/>
        <v>0.24354415507538651</v>
      </c>
      <c r="M32" s="43">
        <f t="shared" si="12"/>
        <v>1.036463227305084</v>
      </c>
      <c r="N32" s="44">
        <f t="shared" si="13"/>
        <v>0.24708721078107176</v>
      </c>
    </row>
    <row r="33" spans="1:14" ht="15">
      <c r="A33" s="24" t="s">
        <v>25</v>
      </c>
      <c r="B33" s="25">
        <v>17179026.32</v>
      </c>
      <c r="C33" s="26">
        <v>9878.75</v>
      </c>
      <c r="D33" s="26">
        <v>265853.96</v>
      </c>
      <c r="E33" s="22">
        <f t="shared" si="7"/>
        <v>17454759.03</v>
      </c>
      <c r="F33" s="23">
        <f t="shared" si="8"/>
        <v>0.29631864106807354</v>
      </c>
      <c r="G33" s="25">
        <v>16527029.79</v>
      </c>
      <c r="H33" s="26">
        <v>200408.44</v>
      </c>
      <c r="I33" s="26">
        <v>82917.39</v>
      </c>
      <c r="J33" s="22">
        <f t="shared" si="9"/>
        <v>16810355.619999997</v>
      </c>
      <c r="K33" s="23">
        <f t="shared" si="10"/>
        <v>0.296142139901214</v>
      </c>
      <c r="L33" s="42">
        <f t="shared" si="11"/>
        <v>0.0275874185667222</v>
      </c>
      <c r="M33" s="43">
        <f t="shared" si="12"/>
        <v>2.2062509444641227</v>
      </c>
      <c r="N33" s="44">
        <f t="shared" si="13"/>
        <v>0.03833371670218155</v>
      </c>
    </row>
    <row r="34" spans="1:14" ht="15">
      <c r="A34" s="24" t="s">
        <v>26</v>
      </c>
      <c r="B34" s="25">
        <v>14467.17</v>
      </c>
      <c r="C34" s="26">
        <v>649966.51</v>
      </c>
      <c r="D34" s="26">
        <v>349942.38</v>
      </c>
      <c r="E34" s="22">
        <f t="shared" si="7"/>
        <v>1014376.06</v>
      </c>
      <c r="F34" s="23">
        <f t="shared" si="8"/>
        <v>0.017220434559685045</v>
      </c>
      <c r="G34" s="25">
        <v>22935.65</v>
      </c>
      <c r="H34" s="26">
        <v>438338.19</v>
      </c>
      <c r="I34" s="26">
        <v>479489.21</v>
      </c>
      <c r="J34" s="22">
        <f t="shared" si="9"/>
        <v>940763.05</v>
      </c>
      <c r="K34" s="23">
        <f t="shared" si="10"/>
        <v>0.0165730927450179</v>
      </c>
      <c r="L34" s="42">
        <f t="shared" si="11"/>
        <v>0.4404321736519894</v>
      </c>
      <c r="M34" s="43">
        <f t="shared" si="12"/>
        <v>-0.27017673661519936</v>
      </c>
      <c r="N34" s="44">
        <f t="shared" si="13"/>
        <v>0.07824819437795738</v>
      </c>
    </row>
    <row r="35" spans="1:14" ht="15">
      <c r="A35" s="24" t="s">
        <v>27</v>
      </c>
      <c r="B35" s="25">
        <v>9624873.04</v>
      </c>
      <c r="C35" s="26">
        <v>693.42</v>
      </c>
      <c r="D35" s="27">
        <v>5762523.77</v>
      </c>
      <c r="E35" s="22">
        <f t="shared" si="7"/>
        <v>15388090.229999999</v>
      </c>
      <c r="F35" s="23">
        <f t="shared" si="8"/>
        <v>0.2612340839394847</v>
      </c>
      <c r="G35" s="25">
        <v>9483986.49</v>
      </c>
      <c r="H35" s="26">
        <v>0</v>
      </c>
      <c r="I35" s="27">
        <v>5069613.21</v>
      </c>
      <c r="J35" s="22">
        <f t="shared" si="9"/>
        <v>14553599.7</v>
      </c>
      <c r="K35" s="23">
        <f t="shared" si="10"/>
        <v>0.2563856622578498</v>
      </c>
      <c r="L35" s="42">
        <f t="shared" si="11"/>
        <v>0.014928318397467333</v>
      </c>
      <c r="M35" s="43">
        <f t="shared" si="12"/>
        <v>0.13667917675321029</v>
      </c>
      <c r="N35" s="44">
        <f t="shared" si="13"/>
        <v>0.057339115215598424</v>
      </c>
    </row>
    <row r="36" spans="1:14" ht="15.75" thickBot="1">
      <c r="A36" s="28" t="s">
        <v>28</v>
      </c>
      <c r="B36" s="29">
        <v>0.06</v>
      </c>
      <c r="C36" s="26">
        <v>0</v>
      </c>
      <c r="D36" s="30">
        <v>0</v>
      </c>
      <c r="E36" s="22">
        <f t="shared" si="7"/>
        <v>0.06</v>
      </c>
      <c r="F36" s="23">
        <f t="shared" si="8"/>
        <v>1.018582865196072E-09</v>
      </c>
      <c r="G36" s="29">
        <v>154.27</v>
      </c>
      <c r="H36" s="26">
        <v>0</v>
      </c>
      <c r="I36" s="30">
        <v>89.79</v>
      </c>
      <c r="J36" s="22">
        <f t="shared" si="9"/>
        <v>244.06</v>
      </c>
      <c r="K36" s="23">
        <f t="shared" si="10"/>
        <v>4.299519433027337E-06</v>
      </c>
      <c r="L36" s="42">
        <f t="shared" si="11"/>
        <v>-0.999611071498023</v>
      </c>
      <c r="M36" s="43">
        <f t="shared" si="12"/>
        <v>-1</v>
      </c>
      <c r="N36" s="44">
        <f t="shared" si="13"/>
        <v>-0.9997541588134066</v>
      </c>
    </row>
    <row r="37" spans="1:14" ht="16.5" thickBot="1" thickTop="1">
      <c r="A37" s="31" t="s">
        <v>29</v>
      </c>
      <c r="B37" s="32">
        <f>SUM(B23:B36)</f>
        <v>39058501.81</v>
      </c>
      <c r="C37" s="32">
        <f>SUM(C23:C36)</f>
        <v>4360512.8</v>
      </c>
      <c r="D37" s="32">
        <f>SUM(D23:D36)</f>
        <v>15486354.850000001</v>
      </c>
      <c r="E37" s="32">
        <f>SUM(E23:E36)</f>
        <v>58905369.46</v>
      </c>
      <c r="F37" s="33">
        <f>IF(E$37=0,"0.00%",E37/E$37)</f>
        <v>1</v>
      </c>
      <c r="G37" s="34">
        <f>SUM(G23:G36)</f>
        <v>37594820.38</v>
      </c>
      <c r="H37" s="34">
        <f>SUM(H23:H36)</f>
        <v>4403342.05</v>
      </c>
      <c r="I37" s="32">
        <f>SUM(I23:I36)</f>
        <v>14766321.09</v>
      </c>
      <c r="J37" s="32">
        <f>SUM(J23:J36)</f>
        <v>56764483.519999996</v>
      </c>
      <c r="K37" s="33">
        <f>IF(J$37=0,"0.00%",J37/J$37)</f>
        <v>1</v>
      </c>
      <c r="L37" s="45">
        <f>IF(H37=0,"0.00%",(B37+C37)/(G37+H37)-1)</f>
        <v>0.03383129398502116</v>
      </c>
      <c r="M37" s="46">
        <f>IF(I37=0,"0.00%",D37/I37-1)</f>
        <v>0.048761892390896344</v>
      </c>
      <c r="N37" s="41">
        <f>IF(J37=0,"0.00%",E37/J37-1)</f>
        <v>0.03771523683899458</v>
      </c>
    </row>
    <row r="38" ht="13.5" thickTop="1"/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>&amp;C&amp;"Arial,Bold"&amp;14National Airport Sales (Apr 08-09)</oddHeader>
    <oddFooter>&amp;LStatistics and Reference Materials/National Airport (Apr 08-09)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srm120</cp:lastModifiedBy>
  <cp:lastPrinted>2008-03-06T19:31:26Z</cp:lastPrinted>
  <dcterms:created xsi:type="dcterms:W3CDTF">2008-03-06T19:16:26Z</dcterms:created>
  <dcterms:modified xsi:type="dcterms:W3CDTF">2009-06-01T16:48:27Z</dcterms:modified>
  <cp:category/>
  <cp:version/>
  <cp:contentType/>
  <cp:contentStatus/>
</cp:coreProperties>
</file>